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611e2b021f473648/ドキュメント/2025年ＶＢＡ/扶養控除申告書等/"/>
    </mc:Choice>
  </mc:AlternateContent>
  <xr:revisionPtr revIDLastSave="250" documentId="13_ncr:1_{302EE766-343E-4A67-9B61-4A08DCE862FA}" xr6:coauthVersionLast="47" xr6:coauthVersionMax="47" xr10:uidLastSave="{6CA960C7-7F5A-4DE1-8BFC-158F36E8C3A4}"/>
  <workbookProtection workbookAlgorithmName="SHA-512" workbookHashValue="yuz9YHY7BGDBeIqv7D7Y3AVCmejPhPA8bnkqMxcVeCBz7o1P160Lfw18tEA1IORgxnBd/Bw1kEv+wOOYWoczqw==" workbookSaltValue="apok0eEN3IV/YfwuPk4vzw==" workbookSpinCount="100000" lockStructure="1"/>
  <bookViews>
    <workbookView xWindow="-98" yWindow="-98" windowWidth="19396" windowHeight="11475" tabRatio="658" xr2:uid="{00000000-000D-0000-FFFF-FFFF00000000}"/>
  </bookViews>
  <sheets>
    <sheet name="①事業者名" sheetId="9" r:id="rId1"/>
    <sheet name="②本人事項" sheetId="8" r:id="rId2"/>
    <sheet name="③扶養事項" sheetId="2" r:id="rId3"/>
    <sheet name="④保険事項" sheetId="15" r:id="rId4"/>
    <sheet name="計算" sheetId="11" state="hidden" r:id="rId5"/>
    <sheet name="年末調整資料" sheetId="12" r:id="rId6"/>
    <sheet name="扶養控除等申告書" sheetId="6" r:id="rId7"/>
    <sheet name="扶養控除等申告書 (2)" sheetId="13" r:id="rId8"/>
    <sheet name="配偶者控除等申告書" sheetId="7" r:id="rId9"/>
    <sheet name="保険料控除申告書" sheetId="16" r:id="rId10"/>
  </sheets>
  <definedNames>
    <definedName name="_xlnm.Print_Area" localSheetId="6">扶養控除等申告書!$A$1:$DF$69</definedName>
    <definedName name="_xlnm.Print_Area" localSheetId="7">'扶養控除等申告書 (2)'!$A$1:$DF$79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6" l="1"/>
  <c r="BX71" i="13"/>
  <c r="BX69" i="13"/>
  <c r="BX62" i="6"/>
  <c r="BX60" i="6"/>
  <c r="BQ33" i="13"/>
  <c r="BQ27" i="13"/>
  <c r="AO4" i="11"/>
  <c r="AE45" i="6" s="1"/>
  <c r="AN4" i="11"/>
  <c r="AO19" i="11"/>
  <c r="AO21" i="11"/>
  <c r="AO16" i="11"/>
  <c r="AN19" i="11"/>
  <c r="AN20" i="11"/>
  <c r="AO20" i="11" s="1"/>
  <c r="AN21" i="11"/>
  <c r="AN18" i="11"/>
  <c r="AO18" i="11" s="1"/>
  <c r="AN13" i="11"/>
  <c r="AO13" i="11" s="1"/>
  <c r="AN14" i="11"/>
  <c r="AO14" i="11" s="1"/>
  <c r="AN15" i="11"/>
  <c r="AO15" i="11" s="1"/>
  <c r="AN16" i="11"/>
  <c r="AN17" i="11"/>
  <c r="AO17" i="11" s="1"/>
  <c r="AN12" i="11"/>
  <c r="AO12" i="11" s="1"/>
  <c r="B19" i="11"/>
  <c r="B20" i="11"/>
  <c r="B21" i="11"/>
  <c r="B18" i="11"/>
  <c r="B13" i="11"/>
  <c r="B14" i="11"/>
  <c r="B15" i="11"/>
  <c r="B16" i="11"/>
  <c r="B17" i="11"/>
  <c r="B12" i="11"/>
  <c r="AE47" i="6" l="1"/>
  <c r="AE43" i="6"/>
  <c r="AI47" i="6"/>
  <c r="AI45" i="6"/>
  <c r="AI43" i="6"/>
  <c r="H90" i="11" l="1"/>
  <c r="H92" i="11" s="1"/>
  <c r="H81" i="11"/>
  <c r="H82" i="11" s="1"/>
  <c r="D56" i="11"/>
  <c r="D59" i="11" s="1"/>
  <c r="D74" i="11" s="1"/>
  <c r="H93" i="11" l="1"/>
  <c r="H94" i="11"/>
  <c r="H96" i="11"/>
  <c r="H95" i="11"/>
  <c r="H91" i="11"/>
  <c r="H86" i="11"/>
  <c r="H87" i="11"/>
  <c r="H85" i="11"/>
  <c r="H84" i="11"/>
  <c r="H83" i="11"/>
  <c r="D70" i="11"/>
  <c r="G70" i="11" s="1"/>
  <c r="F64" i="11"/>
  <c r="D68" i="11"/>
  <c r="G68" i="11" s="1"/>
  <c r="D72" i="11"/>
  <c r="H97" i="11" l="1"/>
  <c r="U15" i="2" s="1"/>
  <c r="H88" i="11"/>
  <c r="U13" i="2" s="1"/>
  <c r="F76" i="11"/>
  <c r="U3" i="2" s="1"/>
  <c r="BK63" i="16" l="1"/>
  <c r="BK60" i="16"/>
  <c r="BK57" i="16"/>
  <c r="BK54" i="16"/>
  <c r="BK42" i="16"/>
  <c r="BK45" i="16"/>
  <c r="AU45" i="16"/>
  <c r="AU42" i="16"/>
  <c r="AP45" i="16"/>
  <c r="AP42" i="16"/>
  <c r="D50" i="11"/>
  <c r="D49" i="11"/>
  <c r="C50" i="11"/>
  <c r="E50" i="11" s="1"/>
  <c r="C49" i="11"/>
  <c r="F49" i="11" s="1"/>
  <c r="B50" i="11"/>
  <c r="B49" i="11"/>
  <c r="BK66" i="16" l="1"/>
  <c r="BK47" i="16"/>
  <c r="F50" i="11"/>
  <c r="I50" i="11" s="1"/>
  <c r="E49" i="11"/>
  <c r="I49" i="11" s="1"/>
  <c r="J50" i="11" l="1"/>
  <c r="BL30" i="16"/>
  <c r="K50" i="11"/>
  <c r="BL28" i="16"/>
  <c r="N49" i="11"/>
  <c r="N50" i="11" l="1"/>
  <c r="BK33" i="16" s="1"/>
  <c r="AV33" i="16"/>
  <c r="BJ24" i="16"/>
  <c r="BJ20" i="16"/>
  <c r="E26" i="16"/>
  <c r="AD26" i="16"/>
  <c r="AE26" i="16"/>
  <c r="AG26" i="16"/>
  <c r="BG26" i="16"/>
  <c r="BG24" i="16"/>
  <c r="BG22" i="16"/>
  <c r="BG20" i="16"/>
  <c r="AP24" i="16"/>
  <c r="AP20" i="16"/>
  <c r="O49" i="11" l="1"/>
  <c r="BK36" i="16" s="1"/>
  <c r="C45" i="11"/>
  <c r="F45" i="11" s="1"/>
  <c r="C46" i="11"/>
  <c r="E46" i="11" s="1"/>
  <c r="C44" i="11"/>
  <c r="E44" i="11" s="1"/>
  <c r="D45" i="11"/>
  <c r="D46" i="11"/>
  <c r="D44" i="11"/>
  <c r="B45" i="11"/>
  <c r="B46" i="11"/>
  <c r="B44" i="11"/>
  <c r="AG52" i="16"/>
  <c r="AG49" i="16"/>
  <c r="AG46" i="16"/>
  <c r="AE52" i="16"/>
  <c r="AD52" i="16"/>
  <c r="AE49" i="16"/>
  <c r="AD49" i="16"/>
  <c r="AE46" i="16"/>
  <c r="AD46" i="16"/>
  <c r="E52" i="16"/>
  <c r="E49" i="16"/>
  <c r="E46" i="16"/>
  <c r="AG41" i="16"/>
  <c r="AG38" i="16"/>
  <c r="AG35" i="16"/>
  <c r="E41" i="16"/>
  <c r="E38" i="16"/>
  <c r="E35" i="16"/>
  <c r="D41" i="11"/>
  <c r="D42" i="11"/>
  <c r="D40" i="11"/>
  <c r="B41" i="11"/>
  <c r="B42" i="11"/>
  <c r="B40" i="11"/>
  <c r="E45" i="11" l="1"/>
  <c r="I44" i="11" s="1"/>
  <c r="M44" i="11" s="1"/>
  <c r="F46" i="11"/>
  <c r="I40" i="11"/>
  <c r="K40" i="11" s="1"/>
  <c r="F44" i="11"/>
  <c r="C35" i="11"/>
  <c r="D35" i="11"/>
  <c r="C36" i="11"/>
  <c r="F36" i="11" s="1"/>
  <c r="D36" i="11"/>
  <c r="C37" i="11"/>
  <c r="E37" i="11" s="1"/>
  <c r="D37" i="11"/>
  <c r="C38" i="11"/>
  <c r="D38" i="11"/>
  <c r="B36" i="11"/>
  <c r="B37" i="11"/>
  <c r="B38" i="11"/>
  <c r="B35" i="11"/>
  <c r="AG28" i="16"/>
  <c r="AG23" i="16"/>
  <c r="AG20" i="16"/>
  <c r="E28" i="16"/>
  <c r="E23" i="16"/>
  <c r="AE28" i="16"/>
  <c r="AD28" i="16"/>
  <c r="AE23" i="16"/>
  <c r="AD23" i="16"/>
  <c r="AE20" i="16"/>
  <c r="AD20" i="16"/>
  <c r="E20" i="16"/>
  <c r="AN10" i="16"/>
  <c r="AN6" i="16"/>
  <c r="AN5" i="16"/>
  <c r="M11" i="16"/>
  <c r="M5" i="16"/>
  <c r="J40" i="11" l="1"/>
  <c r="J43" i="16"/>
  <c r="M40" i="11"/>
  <c r="L40" i="11"/>
  <c r="L44" i="11"/>
  <c r="I45" i="11"/>
  <c r="M45" i="11" s="1"/>
  <c r="E36" i="11"/>
  <c r="E38" i="11"/>
  <c r="K44" i="11"/>
  <c r="J55" i="16"/>
  <c r="J44" i="11"/>
  <c r="F35" i="11"/>
  <c r="E35" i="11"/>
  <c r="F38" i="11"/>
  <c r="F37" i="11"/>
  <c r="AB19" i="11"/>
  <c r="AB20" i="11"/>
  <c r="AB21" i="11"/>
  <c r="AB18" i="11"/>
  <c r="AB13" i="11"/>
  <c r="AB14" i="11"/>
  <c r="AB15" i="11"/>
  <c r="AB16" i="11"/>
  <c r="AB17" i="11"/>
  <c r="AB12" i="11"/>
  <c r="Q19" i="11"/>
  <c r="R19" i="11"/>
  <c r="S19" i="11"/>
  <c r="T19" i="11"/>
  <c r="U19" i="11"/>
  <c r="V19" i="11"/>
  <c r="W19" i="11"/>
  <c r="X19" i="11"/>
  <c r="Y19" i="11"/>
  <c r="Z19" i="11"/>
  <c r="AA19" i="11"/>
  <c r="Q20" i="11"/>
  <c r="R20" i="11"/>
  <c r="S20" i="11"/>
  <c r="T20" i="11"/>
  <c r="U20" i="11"/>
  <c r="V20" i="11"/>
  <c r="W20" i="11"/>
  <c r="X20" i="11"/>
  <c r="Y20" i="11"/>
  <c r="Z20" i="11"/>
  <c r="AA20" i="11"/>
  <c r="Q21" i="11"/>
  <c r="R21" i="11"/>
  <c r="S21" i="11"/>
  <c r="T21" i="11"/>
  <c r="U21" i="11"/>
  <c r="V21" i="11"/>
  <c r="W21" i="11"/>
  <c r="X21" i="11"/>
  <c r="Y21" i="11"/>
  <c r="Z21" i="11"/>
  <c r="AA21" i="11"/>
  <c r="AA18" i="11"/>
  <c r="Z18" i="11"/>
  <c r="R18" i="11"/>
  <c r="S18" i="11"/>
  <c r="T18" i="11"/>
  <c r="U18" i="11"/>
  <c r="V18" i="11"/>
  <c r="W18" i="11"/>
  <c r="X18" i="11"/>
  <c r="Y18" i="11"/>
  <c r="Q18" i="11"/>
  <c r="Q13" i="11"/>
  <c r="R13" i="11"/>
  <c r="S13" i="11"/>
  <c r="T13" i="11"/>
  <c r="U13" i="11"/>
  <c r="V13" i="11"/>
  <c r="W13" i="11"/>
  <c r="X13" i="11"/>
  <c r="Y13" i="11"/>
  <c r="Z13" i="11"/>
  <c r="AA13" i="11"/>
  <c r="Q14" i="11"/>
  <c r="R14" i="11"/>
  <c r="S14" i="11"/>
  <c r="T14" i="11"/>
  <c r="U14" i="11"/>
  <c r="V14" i="11"/>
  <c r="W14" i="11"/>
  <c r="X14" i="11"/>
  <c r="Y14" i="11"/>
  <c r="Z14" i="11"/>
  <c r="AA14" i="11"/>
  <c r="Q15" i="11"/>
  <c r="R15" i="11"/>
  <c r="S15" i="11"/>
  <c r="T15" i="11"/>
  <c r="U15" i="11"/>
  <c r="V15" i="11"/>
  <c r="W15" i="11"/>
  <c r="X15" i="11"/>
  <c r="Y15" i="11"/>
  <c r="Z15" i="11"/>
  <c r="AA15" i="11"/>
  <c r="Q16" i="11"/>
  <c r="R16" i="11"/>
  <c r="S16" i="11"/>
  <c r="T16" i="11"/>
  <c r="U16" i="11"/>
  <c r="V16" i="11"/>
  <c r="W16" i="11"/>
  <c r="X16" i="11"/>
  <c r="Y16" i="11"/>
  <c r="Z16" i="11"/>
  <c r="AA16" i="11"/>
  <c r="Q17" i="11"/>
  <c r="R17" i="11"/>
  <c r="S17" i="11"/>
  <c r="T17" i="11"/>
  <c r="U17" i="11"/>
  <c r="V17" i="11"/>
  <c r="W17" i="11"/>
  <c r="X17" i="11"/>
  <c r="Y17" i="11"/>
  <c r="Z17" i="11"/>
  <c r="AA17" i="11"/>
  <c r="AA12" i="11"/>
  <c r="Z12" i="11"/>
  <c r="W12" i="11"/>
  <c r="X12" i="11"/>
  <c r="Y12" i="11"/>
  <c r="T12" i="11"/>
  <c r="U12" i="11"/>
  <c r="V12" i="11"/>
  <c r="S12" i="11"/>
  <c r="R12" i="11"/>
  <c r="Q12" i="11"/>
  <c r="BO37" i="6"/>
  <c r="BO33" i="6"/>
  <c r="BO28" i="6"/>
  <c r="BO22" i="6"/>
  <c r="BO18" i="6"/>
  <c r="N72" i="13"/>
  <c r="N71" i="13"/>
  <c r="CH21" i="7"/>
  <c r="BO31" i="7"/>
  <c r="CF30" i="7" s="1"/>
  <c r="D28" i="11" s="1"/>
  <c r="DA17" i="7"/>
  <c r="CU17" i="7"/>
  <c r="CM17" i="7"/>
  <c r="BY17" i="7"/>
  <c r="BR17" i="7"/>
  <c r="BK17" i="7"/>
  <c r="BK21" i="7"/>
  <c r="CE71" i="13"/>
  <c r="CE69" i="13"/>
  <c r="BC71" i="13"/>
  <c r="BC69" i="13"/>
  <c r="BA71" i="13"/>
  <c r="AY71" i="13"/>
  <c r="AV71" i="13"/>
  <c r="BA69" i="13"/>
  <c r="AY69" i="13"/>
  <c r="AV69" i="13"/>
  <c r="AS69" i="13"/>
  <c r="AS71" i="13"/>
  <c r="AM71" i="13"/>
  <c r="AF71" i="13"/>
  <c r="Y71" i="13"/>
  <c r="AM69" i="13"/>
  <c r="AF69" i="13"/>
  <c r="Y69" i="13"/>
  <c r="N69" i="13"/>
  <c r="N70" i="13"/>
  <c r="BX32" i="13"/>
  <c r="AR35" i="13"/>
  <c r="AN35" i="13"/>
  <c r="AJ35" i="13"/>
  <c r="BB33" i="13"/>
  <c r="Z35" i="13"/>
  <c r="AN32" i="13"/>
  <c r="AG32" i="13"/>
  <c r="Z32" i="13"/>
  <c r="N32" i="13"/>
  <c r="N34" i="13"/>
  <c r="BX27" i="13"/>
  <c r="BB28" i="13"/>
  <c r="AR29" i="13"/>
  <c r="AN29" i="13"/>
  <c r="AJ29" i="13"/>
  <c r="AN27" i="13"/>
  <c r="AG27" i="13"/>
  <c r="Z27" i="13"/>
  <c r="Z29" i="13"/>
  <c r="N27" i="13"/>
  <c r="N28" i="13"/>
  <c r="AS19" i="7"/>
  <c r="AS20" i="7"/>
  <c r="AY11" i="13"/>
  <c r="CL10" i="13"/>
  <c r="CJ10" i="13"/>
  <c r="BH10" i="13"/>
  <c r="BC10" i="13"/>
  <c r="V10" i="13"/>
  <c r="BZ8" i="13"/>
  <c r="BM7" i="13"/>
  <c r="BF7" i="13"/>
  <c r="AY7" i="13"/>
  <c r="BZ5" i="13"/>
  <c r="AZ5" i="13"/>
  <c r="W4" i="13"/>
  <c r="CK3" i="13"/>
  <c r="CG3" i="13"/>
  <c r="CC3" i="13"/>
  <c r="BZ3" i="13"/>
  <c r="AZ3" i="13"/>
  <c r="E16" i="11"/>
  <c r="E17" i="11"/>
  <c r="B4" i="12"/>
  <c r="E12" i="12"/>
  <c r="E13" i="12"/>
  <c r="E14" i="12"/>
  <c r="E11" i="12"/>
  <c r="E6" i="12"/>
  <c r="E7" i="12"/>
  <c r="E8" i="12"/>
  <c r="E9" i="12"/>
  <c r="E10" i="12"/>
  <c r="E5" i="12"/>
  <c r="K45" i="11" l="1"/>
  <c r="N40" i="11"/>
  <c r="AI43" i="16" s="1"/>
  <c r="J45" i="11"/>
  <c r="L45" i="11"/>
  <c r="J58" i="16"/>
  <c r="N44" i="11"/>
  <c r="X55" i="16" s="1"/>
  <c r="I35" i="11"/>
  <c r="J35" i="11" s="1"/>
  <c r="I36" i="11"/>
  <c r="M36" i="11" s="1"/>
  <c r="CF32" i="7"/>
  <c r="D29" i="11" s="1"/>
  <c r="E4" i="12"/>
  <c r="D12" i="12"/>
  <c r="H12" i="12" s="1"/>
  <c r="D13" i="12"/>
  <c r="H13" i="12" s="1"/>
  <c r="D14" i="12"/>
  <c r="H14" i="12" s="1"/>
  <c r="D11" i="12"/>
  <c r="H11" i="12" s="1"/>
  <c r="D6" i="12"/>
  <c r="H6" i="12" s="1"/>
  <c r="D7" i="12"/>
  <c r="H7" i="12" s="1"/>
  <c r="D8" i="12"/>
  <c r="H8" i="12" s="1"/>
  <c r="D9" i="12"/>
  <c r="H9" i="12" s="1"/>
  <c r="D10" i="12"/>
  <c r="H10" i="12" s="1"/>
  <c r="D5" i="12"/>
  <c r="H5" i="12" s="1"/>
  <c r="D4" i="12"/>
  <c r="H4" i="12" s="1"/>
  <c r="B12" i="12"/>
  <c r="B13" i="12"/>
  <c r="B14" i="12"/>
  <c r="B11" i="12"/>
  <c r="B6" i="12"/>
  <c r="B7" i="12"/>
  <c r="B8" i="12"/>
  <c r="B9" i="12"/>
  <c r="B10" i="12"/>
  <c r="B5" i="12"/>
  <c r="Z43" i="6"/>
  <c r="Z45" i="6"/>
  <c r="BX38" i="6"/>
  <c r="BF7" i="6"/>
  <c r="BC10" i="6"/>
  <c r="BB19" i="6"/>
  <c r="BB23" i="6"/>
  <c r="BB28" i="6"/>
  <c r="BB33" i="6"/>
  <c r="BB38" i="6"/>
  <c r="AY60" i="6"/>
  <c r="BA60" i="6"/>
  <c r="AY62" i="6"/>
  <c r="BA62" i="6"/>
  <c r="E13" i="11"/>
  <c r="E14" i="11"/>
  <c r="E15" i="11"/>
  <c r="E12" i="11"/>
  <c r="BZ5" i="6"/>
  <c r="BZ3" i="6"/>
  <c r="E19" i="11"/>
  <c r="E20" i="11"/>
  <c r="E21" i="11"/>
  <c r="E18" i="11"/>
  <c r="L22" i="11"/>
  <c r="D18" i="11"/>
  <c r="D19" i="11"/>
  <c r="C12" i="12" s="1"/>
  <c r="D20" i="11"/>
  <c r="H20" i="11" s="1"/>
  <c r="D21" i="11"/>
  <c r="D7" i="11"/>
  <c r="D13" i="11"/>
  <c r="C6" i="12" s="1"/>
  <c r="D14" i="11"/>
  <c r="C7" i="12" s="1"/>
  <c r="D15" i="11"/>
  <c r="C8" i="12" s="1"/>
  <c r="D16" i="11"/>
  <c r="F16" i="11" s="1"/>
  <c r="D17" i="11"/>
  <c r="K17" i="11" s="1"/>
  <c r="D12" i="11"/>
  <c r="E7" i="11"/>
  <c r="I7" i="11" s="1"/>
  <c r="CE62" i="6"/>
  <c r="BC62" i="6"/>
  <c r="AV62" i="6"/>
  <c r="AS62" i="6"/>
  <c r="AM62" i="6"/>
  <c r="AF62" i="6"/>
  <c r="Y62" i="6"/>
  <c r="N63" i="6"/>
  <c r="CE60" i="6"/>
  <c r="BC60" i="6"/>
  <c r="AV60" i="6"/>
  <c r="AS60" i="6"/>
  <c r="AM60" i="6"/>
  <c r="AF60" i="6"/>
  <c r="Y60" i="6"/>
  <c r="N60" i="6"/>
  <c r="N61" i="6"/>
  <c r="AR39" i="6"/>
  <c r="AN39" i="6"/>
  <c r="AJ39" i="6"/>
  <c r="Z39" i="6"/>
  <c r="AN37" i="6"/>
  <c r="AG37" i="6"/>
  <c r="Z37" i="6"/>
  <c r="N39" i="6"/>
  <c r="N37" i="6"/>
  <c r="BX32" i="6"/>
  <c r="AN33" i="6"/>
  <c r="AG33" i="6"/>
  <c r="Z33" i="6"/>
  <c r="AR35" i="6"/>
  <c r="AN35" i="6"/>
  <c r="AJ35" i="6"/>
  <c r="Z35" i="6"/>
  <c r="N34" i="6"/>
  <c r="N32" i="6"/>
  <c r="BD10" i="7"/>
  <c r="BD5" i="7"/>
  <c r="BD7" i="7"/>
  <c r="V9" i="7"/>
  <c r="N45" i="11" l="1"/>
  <c r="X58" i="16" s="1"/>
  <c r="M35" i="11"/>
  <c r="K33" i="16"/>
  <c r="C4" i="12"/>
  <c r="K7" i="11"/>
  <c r="CF24" i="7" s="1"/>
  <c r="D26" i="11" s="1"/>
  <c r="I12" i="11"/>
  <c r="K35" i="11"/>
  <c r="K30" i="16"/>
  <c r="L35" i="11"/>
  <c r="F18" i="11"/>
  <c r="J36" i="11"/>
  <c r="K36" i="11"/>
  <c r="L36" i="11"/>
  <c r="I14" i="11"/>
  <c r="K13" i="11"/>
  <c r="C11" i="12"/>
  <c r="J15" i="11"/>
  <c r="F21" i="11"/>
  <c r="C14" i="12"/>
  <c r="K20" i="11"/>
  <c r="C13" i="12"/>
  <c r="C10" i="12"/>
  <c r="I17" i="11"/>
  <c r="I16" i="11"/>
  <c r="C9" i="12"/>
  <c r="C5" i="12"/>
  <c r="H13" i="11"/>
  <c r="I15" i="11"/>
  <c r="I13" i="11"/>
  <c r="J7" i="11"/>
  <c r="CF27" i="7" s="1"/>
  <c r="D27" i="11" s="1"/>
  <c r="H14" i="11"/>
  <c r="F19" i="11"/>
  <c r="K21" i="11"/>
  <c r="G17" i="11"/>
  <c r="F17" i="11"/>
  <c r="H12" i="11"/>
  <c r="H17" i="11"/>
  <c r="K19" i="11"/>
  <c r="J17" i="11"/>
  <c r="H16" i="11"/>
  <c r="G16" i="11"/>
  <c r="K18" i="11"/>
  <c r="J16" i="11"/>
  <c r="H15" i="11"/>
  <c r="K16" i="11"/>
  <c r="F20" i="11"/>
  <c r="J12" i="11"/>
  <c r="J13" i="11"/>
  <c r="K14" i="11"/>
  <c r="G15" i="11"/>
  <c r="F15" i="11"/>
  <c r="G14" i="11"/>
  <c r="F12" i="11"/>
  <c r="F14" i="11"/>
  <c r="K15" i="11"/>
  <c r="G13" i="11"/>
  <c r="F13" i="11"/>
  <c r="G12" i="11"/>
  <c r="K12" i="11"/>
  <c r="J14" i="11"/>
  <c r="H19" i="11"/>
  <c r="G20" i="11"/>
  <c r="J18" i="11"/>
  <c r="J21" i="11"/>
  <c r="H18" i="11"/>
  <c r="G19" i="11"/>
  <c r="H21" i="11"/>
  <c r="G18" i="11"/>
  <c r="G21" i="11"/>
  <c r="J19" i="11"/>
  <c r="J20" i="11"/>
  <c r="BX27" i="6"/>
  <c r="W5" i="7"/>
  <c r="AR30" i="6"/>
  <c r="AN30" i="6"/>
  <c r="AJ30" i="6"/>
  <c r="Z30" i="6"/>
  <c r="AN27" i="6"/>
  <c r="AG27" i="6"/>
  <c r="Z27" i="6"/>
  <c r="N29" i="6"/>
  <c r="N27" i="6"/>
  <c r="BX22" i="6"/>
  <c r="AR24" i="6"/>
  <c r="AN24" i="6"/>
  <c r="AJ24" i="6"/>
  <c r="Z24" i="6"/>
  <c r="AN22" i="6"/>
  <c r="AG22" i="6"/>
  <c r="Z22" i="6"/>
  <c r="N22" i="6"/>
  <c r="N23" i="6"/>
  <c r="BX18" i="6"/>
  <c r="AR20" i="6"/>
  <c r="AN20" i="6"/>
  <c r="AJ20" i="6"/>
  <c r="AN18" i="6"/>
  <c r="AG18" i="6"/>
  <c r="Z18" i="6"/>
  <c r="N18" i="6"/>
  <c r="N19" i="6"/>
  <c r="AU43" i="6"/>
  <c r="AM45" i="6"/>
  <c r="AM44" i="6"/>
  <c r="AM41" i="6"/>
  <c r="CL10" i="6"/>
  <c r="CJ10" i="6"/>
  <c r="AY11" i="6"/>
  <c r="BH10" i="6"/>
  <c r="BZ8" i="6"/>
  <c r="CK3" i="6"/>
  <c r="CG3" i="6"/>
  <c r="CC3" i="6"/>
  <c r="BM7" i="6"/>
  <c r="AY7" i="6"/>
  <c r="AZ3" i="6"/>
  <c r="AZ5" i="6"/>
  <c r="V10" i="6"/>
  <c r="W4" i="6"/>
  <c r="O44" i="11" l="1"/>
  <c r="P44" i="11" s="1"/>
  <c r="AI58" i="16" s="1"/>
  <c r="N35" i="11"/>
  <c r="X30" i="16" s="1"/>
  <c r="N36" i="11"/>
  <c r="X33" i="16" s="1"/>
  <c r="D30" i="11"/>
  <c r="DC29" i="7" s="1"/>
  <c r="L18" i="11"/>
  <c r="L21" i="11"/>
  <c r="L16" i="11"/>
  <c r="L17" i="11"/>
  <c r="L7" i="11"/>
  <c r="F4" i="12" s="1"/>
  <c r="L14" i="11"/>
  <c r="L15" i="11"/>
  <c r="L13" i="11"/>
  <c r="L12" i="11"/>
  <c r="L19" i="11"/>
  <c r="L20" i="11"/>
  <c r="AI55" i="16" l="1"/>
  <c r="O35" i="11"/>
  <c r="P35" i="11" s="1"/>
  <c r="AI64" i="16" s="1"/>
  <c r="F10" i="12"/>
  <c r="M17" i="11"/>
  <c r="F13" i="12"/>
  <c r="M20" i="11"/>
  <c r="F9" i="12"/>
  <c r="M16" i="11"/>
  <c r="F12" i="12"/>
  <c r="M19" i="11"/>
  <c r="F14" i="12"/>
  <c r="M21" i="11"/>
  <c r="F11" i="12"/>
  <c r="M18" i="11"/>
  <c r="F7" i="12"/>
  <c r="M14" i="11"/>
  <c r="F6" i="12"/>
  <c r="M13" i="11"/>
  <c r="F8" i="12"/>
  <c r="M15" i="11"/>
  <c r="F5" i="12"/>
  <c r="M12" i="11"/>
  <c r="O12" i="11" s="1"/>
  <c r="AI30" i="16" l="1"/>
  <c r="AI33" i="16"/>
  <c r="AK16" i="11"/>
  <c r="AI16" i="11"/>
  <c r="AF16" i="11"/>
  <c r="AL16" i="11"/>
  <c r="AJ16" i="11"/>
  <c r="AE16" i="11"/>
  <c r="AD16" i="11"/>
  <c r="AG16" i="11"/>
  <c r="AH16" i="11"/>
  <c r="AH12" i="11"/>
  <c r="AF12" i="11"/>
  <c r="AJ12" i="11"/>
  <c r="AK12" i="11"/>
  <c r="AL12" i="11"/>
  <c r="P12" i="11"/>
  <c r="AE12" i="11"/>
  <c r="AI12" i="11"/>
  <c r="AD12" i="11"/>
  <c r="AG12" i="11"/>
  <c r="AE20" i="11"/>
  <c r="AL20" i="11"/>
  <c r="AF20" i="11"/>
  <c r="AG20" i="11"/>
  <c r="AD20" i="11"/>
  <c r="AH20" i="11"/>
  <c r="AI20" i="11"/>
  <c r="AJ20" i="11"/>
  <c r="AK20" i="11"/>
  <c r="AK17" i="11"/>
  <c r="AI17" i="11"/>
  <c r="AL17" i="11"/>
  <c r="AJ17" i="11"/>
  <c r="AD17" i="11"/>
  <c r="AH17" i="11"/>
  <c r="AE17" i="11"/>
  <c r="AF17" i="11"/>
  <c r="AG17" i="11"/>
  <c r="AF13" i="11"/>
  <c r="AD13" i="11"/>
  <c r="AH13" i="11"/>
  <c r="AI13" i="11"/>
  <c r="AE13" i="11"/>
  <c r="AJ13" i="11"/>
  <c r="AK13" i="11"/>
  <c r="AG13" i="11"/>
  <c r="AL13" i="11"/>
  <c r="AE19" i="11"/>
  <c r="AH19" i="11"/>
  <c r="AF19" i="11"/>
  <c r="AG19" i="11"/>
  <c r="AI19" i="11"/>
  <c r="AL19" i="11"/>
  <c r="AJ19" i="11"/>
  <c r="AD19" i="11"/>
  <c r="AK19" i="11"/>
  <c r="AH14" i="11"/>
  <c r="AJ14" i="11"/>
  <c r="AK14" i="11"/>
  <c r="AF14" i="11"/>
  <c r="AL14" i="11"/>
  <c r="AI14" i="11"/>
  <c r="AD14" i="11"/>
  <c r="AG14" i="11"/>
  <c r="AE14" i="11"/>
  <c r="AJ18" i="11"/>
  <c r="AD18" i="11"/>
  <c r="AE18" i="11"/>
  <c r="AK18" i="11"/>
  <c r="AF18" i="11"/>
  <c r="AG18" i="11"/>
  <c r="AH18" i="11"/>
  <c r="AI18" i="11"/>
  <c r="AL18" i="11"/>
  <c r="AI15" i="11"/>
  <c r="AH15" i="11"/>
  <c r="AJ15" i="11"/>
  <c r="AD15" i="11"/>
  <c r="AK15" i="11"/>
  <c r="AL15" i="11"/>
  <c r="AG15" i="11"/>
  <c r="AE15" i="11"/>
  <c r="AF15" i="11"/>
  <c r="AH21" i="11"/>
  <c r="AG21" i="11"/>
  <c r="AI21" i="11"/>
  <c r="AJ21" i="11"/>
  <c r="AF21" i="11"/>
  <c r="AK21" i="11"/>
  <c r="AL21" i="11"/>
  <c r="AE21" i="11"/>
  <c r="AD21" i="11"/>
  <c r="N18" i="11"/>
  <c r="P18" i="11" s="1"/>
  <c r="N19" i="11"/>
  <c r="P19" i="11" s="1"/>
  <c r="N20" i="11"/>
  <c r="P20" i="11" s="1"/>
  <c r="N15" i="11"/>
  <c r="P15" i="11" s="1"/>
  <c r="N17" i="11"/>
  <c r="P17" i="11" s="1"/>
  <c r="N21" i="11"/>
  <c r="P21" i="11" s="1"/>
  <c r="N16" i="11"/>
  <c r="P16" i="11" s="1"/>
  <c r="N13" i="11"/>
  <c r="P13" i="11" s="1"/>
  <c r="N14" i="11"/>
  <c r="P14" i="11" s="1"/>
  <c r="AY53" i="7" l="1"/>
  <c r="BY53" i="7"/>
  <c r="AU53" i="7"/>
  <c r="W53" i="7"/>
  <c r="AR53" i="7"/>
  <c r="F53" i="7"/>
  <c r="F54" i="7"/>
  <c r="AD53" i="7"/>
  <c r="BE53" i="7"/>
  <c r="BB53" i="7"/>
  <c r="AK53" i="7"/>
  <c r="CI53" i="7"/>
  <c r="O17" i="11"/>
  <c r="O19" i="11"/>
  <c r="O13" i="11"/>
  <c r="O21" i="11"/>
  <c r="O20" i="11"/>
  <c r="O14" i="11"/>
  <c r="O18" i="11"/>
  <c r="O15" i="11"/>
  <c r="O16" i="11"/>
  <c r="AC18" i="11"/>
  <c r="G11" i="12" s="1"/>
  <c r="AC16" i="11"/>
  <c r="G9" i="12" s="1"/>
  <c r="AC21" i="11"/>
  <c r="G14" i="12" s="1"/>
  <c r="AC15" i="11"/>
  <c r="G8" i="12" s="1"/>
  <c r="AC14" i="11"/>
  <c r="G7" i="12" s="1"/>
  <c r="AC19" i="11"/>
  <c r="G12" i="12" s="1"/>
  <c r="AC17" i="11"/>
  <c r="G10" i="12" s="1"/>
  <c r="AC12" i="11"/>
  <c r="G5" i="12" s="1"/>
  <c r="AC13" i="11"/>
  <c r="G6" i="12" s="1"/>
  <c r="AC20" i="11"/>
  <c r="G13" i="12" s="1"/>
  <c r="CI50" i="7" l="1"/>
  <c r="W50" i="7"/>
  <c r="AY50" i="7"/>
  <c r="BB50" i="7"/>
  <c r="AD50" i="7"/>
  <c r="BE50" i="7"/>
  <c r="AR50" i="7"/>
  <c r="F50" i="7"/>
  <c r="AU50" i="7"/>
  <c r="AK50" i="7"/>
  <c r="CT50" i="7"/>
  <c r="F51" i="7"/>
  <c r="BY50" i="7"/>
  <c r="CT53" i="7"/>
</calcChain>
</file>

<file path=xl/sharedStrings.xml><?xml version="1.0" encoding="utf-8"?>
<sst xmlns="http://schemas.openxmlformats.org/spreadsheetml/2006/main" count="249" uniqueCount="178">
  <si>
    <t>給与支払者の名称</t>
    <rPh sb="0" eb="2">
      <t>キュウヨ</t>
    </rPh>
    <rPh sb="2" eb="5">
      <t>シハライシャ</t>
    </rPh>
    <rPh sb="6" eb="8">
      <t>メイショウ</t>
    </rPh>
    <phoneticPr fontId="2"/>
  </si>
  <si>
    <t>給与支払者の所在地</t>
    <rPh sb="0" eb="5">
      <t>キュウヨシハライシャ</t>
    </rPh>
    <rPh sb="6" eb="9">
      <t>ショザイチ</t>
    </rPh>
    <phoneticPr fontId="2"/>
  </si>
  <si>
    <t>世帯主の氏名</t>
    <rPh sb="0" eb="3">
      <t>セタイヌシ</t>
    </rPh>
    <rPh sb="4" eb="6">
      <t>シメイ</t>
    </rPh>
    <phoneticPr fontId="2"/>
  </si>
  <si>
    <t>郵便番号</t>
    <rPh sb="0" eb="4">
      <t>ユウビンバンゴウ</t>
    </rPh>
    <phoneticPr fontId="2"/>
  </si>
  <si>
    <t>住所</t>
    <rPh sb="0" eb="2">
      <t>ジュウショ</t>
    </rPh>
    <phoneticPr fontId="2"/>
  </si>
  <si>
    <t>氏名</t>
    <rPh sb="0" eb="2">
      <t>シメイ</t>
    </rPh>
    <phoneticPr fontId="2"/>
  </si>
  <si>
    <t>個人番号</t>
    <rPh sb="0" eb="4">
      <t>コジンバンゴウ</t>
    </rPh>
    <phoneticPr fontId="2"/>
  </si>
  <si>
    <t>生年月日</t>
    <rPh sb="0" eb="4">
      <t>セイネンガッピ</t>
    </rPh>
    <phoneticPr fontId="2"/>
  </si>
  <si>
    <t>配偶者の有無</t>
    <rPh sb="0" eb="3">
      <t>ハイグウシャ</t>
    </rPh>
    <rPh sb="4" eb="6">
      <t>ウム</t>
    </rPh>
    <phoneticPr fontId="2"/>
  </si>
  <si>
    <t>本人事項</t>
    <rPh sb="0" eb="2">
      <t>ホンニン</t>
    </rPh>
    <rPh sb="2" eb="4">
      <t>ジコウ</t>
    </rPh>
    <phoneticPr fontId="2"/>
  </si>
  <si>
    <t>寡婦</t>
    <rPh sb="0" eb="2">
      <t>カフ</t>
    </rPh>
    <phoneticPr fontId="2"/>
  </si>
  <si>
    <t>ひとり親</t>
    <rPh sb="3" eb="4">
      <t>オヤ</t>
    </rPh>
    <phoneticPr fontId="2"/>
  </si>
  <si>
    <t>勤労学生</t>
    <rPh sb="0" eb="4">
      <t>キンロウガクセイ</t>
    </rPh>
    <phoneticPr fontId="2"/>
  </si>
  <si>
    <t>月</t>
    <rPh sb="0" eb="1">
      <t>ツキ</t>
    </rPh>
    <phoneticPr fontId="2"/>
  </si>
  <si>
    <t>障害者</t>
    <rPh sb="0" eb="2">
      <t>ショウガイ</t>
    </rPh>
    <rPh sb="2" eb="3">
      <t>シャ</t>
    </rPh>
    <phoneticPr fontId="2"/>
  </si>
  <si>
    <t>障害者又は勤労学生の内容</t>
    <rPh sb="0" eb="3">
      <t>ショウガイシャ</t>
    </rPh>
    <rPh sb="3" eb="4">
      <t>マタ</t>
    </rPh>
    <rPh sb="5" eb="9">
      <t>キンロウガクセイ</t>
    </rPh>
    <rPh sb="10" eb="12">
      <t>ナイヨウ</t>
    </rPh>
    <phoneticPr fontId="2"/>
  </si>
  <si>
    <t>控除対象配偶者</t>
    <rPh sb="0" eb="4">
      <t>コウジョタイショウ</t>
    </rPh>
    <rPh sb="4" eb="7">
      <t>ハイグウシャ</t>
    </rPh>
    <phoneticPr fontId="2"/>
  </si>
  <si>
    <t>給与支払者事項</t>
    <rPh sb="0" eb="5">
      <t>キュウヨシハライシャ</t>
    </rPh>
    <rPh sb="5" eb="7">
      <t>ジコウ</t>
    </rPh>
    <phoneticPr fontId="2"/>
  </si>
  <si>
    <t>フリガナ</t>
    <phoneticPr fontId="2"/>
  </si>
  <si>
    <t>あなたとの続柄</t>
    <rPh sb="5" eb="7">
      <t>ツヅキガラ</t>
    </rPh>
    <phoneticPr fontId="2"/>
  </si>
  <si>
    <t>令和8年中の所得の見積額</t>
    <rPh sb="0" eb="2">
      <t>レイワ</t>
    </rPh>
    <rPh sb="3" eb="5">
      <t>ネンチュウ</t>
    </rPh>
    <rPh sb="6" eb="8">
      <t>ショトク</t>
    </rPh>
    <rPh sb="9" eb="12">
      <t>ミツモリガク</t>
    </rPh>
    <phoneticPr fontId="2"/>
  </si>
  <si>
    <t>住所又は居所</t>
    <rPh sb="0" eb="3">
      <t>ジュウショマタ</t>
    </rPh>
    <rPh sb="4" eb="6">
      <t>キョショ</t>
    </rPh>
    <phoneticPr fontId="2"/>
  </si>
  <si>
    <t>令和7年中の所得金額</t>
    <rPh sb="0" eb="2">
      <t>レイワ</t>
    </rPh>
    <rPh sb="3" eb="5">
      <t>ネンチュウ</t>
    </rPh>
    <rPh sb="6" eb="8">
      <t>ショトク</t>
    </rPh>
    <rPh sb="8" eb="9">
      <t>キン</t>
    </rPh>
    <rPh sb="9" eb="10">
      <t>ガク</t>
    </rPh>
    <phoneticPr fontId="2"/>
  </si>
  <si>
    <t>日</t>
    <rPh sb="0" eb="1">
      <t>ヒ</t>
    </rPh>
    <phoneticPr fontId="2"/>
  </si>
  <si>
    <t>障害者控除の適用</t>
    <rPh sb="0" eb="3">
      <t>ショウガイシャ</t>
    </rPh>
    <rPh sb="3" eb="5">
      <t>コウジョ</t>
    </rPh>
    <rPh sb="6" eb="8">
      <t>テキヨウ</t>
    </rPh>
    <phoneticPr fontId="2"/>
  </si>
  <si>
    <t>非居住者</t>
    <rPh sb="0" eb="4">
      <t>ヒキョジュウシャ</t>
    </rPh>
    <phoneticPr fontId="2"/>
  </si>
  <si>
    <t>年(西暦)</t>
    <rPh sb="0" eb="1">
      <t>ネン</t>
    </rPh>
    <rPh sb="2" eb="4">
      <t>セイレキ</t>
    </rPh>
    <phoneticPr fontId="2"/>
  </si>
  <si>
    <t>年（和暦）</t>
    <rPh sb="0" eb="1">
      <t>ネン</t>
    </rPh>
    <rPh sb="2" eb="4">
      <t>ワレキ</t>
    </rPh>
    <phoneticPr fontId="2"/>
  </si>
  <si>
    <t>16歳未満扶養親族　西暦2011年1月2日以後生まれ</t>
    <rPh sb="2" eb="5">
      <t>サイミマン</t>
    </rPh>
    <rPh sb="5" eb="9">
      <t>フヨウシンゾク</t>
    </rPh>
    <rPh sb="10" eb="12">
      <t>セイレキ</t>
    </rPh>
    <rPh sb="16" eb="17">
      <t>ネン</t>
    </rPh>
    <rPh sb="18" eb="19">
      <t>ガツ</t>
    </rPh>
    <rPh sb="20" eb="21">
      <t>カ</t>
    </rPh>
    <rPh sb="21" eb="23">
      <t>イゴ</t>
    </rPh>
    <rPh sb="23" eb="24">
      <t>ウ</t>
    </rPh>
    <phoneticPr fontId="2"/>
  </si>
  <si>
    <t>源泉控除対象親族　西暦2011年1月1日以前生まれ</t>
    <rPh sb="0" eb="2">
      <t>ゲンセン</t>
    </rPh>
    <rPh sb="2" eb="4">
      <t>コウジョ</t>
    </rPh>
    <rPh sb="4" eb="6">
      <t>タイショウ</t>
    </rPh>
    <rPh sb="6" eb="8">
      <t>シンゾク</t>
    </rPh>
    <rPh sb="9" eb="11">
      <t>セイレキ</t>
    </rPh>
    <rPh sb="15" eb="16">
      <t>ネン</t>
    </rPh>
    <rPh sb="17" eb="18">
      <t>ガツ</t>
    </rPh>
    <rPh sb="19" eb="20">
      <t>ニチ</t>
    </rPh>
    <rPh sb="20" eb="22">
      <t>イゼン</t>
    </rPh>
    <rPh sb="22" eb="23">
      <t>ウ</t>
    </rPh>
    <phoneticPr fontId="2"/>
  </si>
  <si>
    <t>配偶者</t>
    <rPh sb="0" eb="3">
      <t>ハイグウシャ</t>
    </rPh>
    <phoneticPr fontId="2"/>
  </si>
  <si>
    <t>扶養親族</t>
    <rPh sb="0" eb="4">
      <t>フヨウシンゾク</t>
    </rPh>
    <phoneticPr fontId="2"/>
  </si>
  <si>
    <t>16歳未満</t>
    <rPh sb="2" eb="5">
      <t>サイミマン</t>
    </rPh>
    <phoneticPr fontId="2"/>
  </si>
  <si>
    <t>年調所得</t>
    <rPh sb="0" eb="2">
      <t>ネンチョウ</t>
    </rPh>
    <rPh sb="2" eb="4">
      <t>ショトク</t>
    </rPh>
    <phoneticPr fontId="2"/>
  </si>
  <si>
    <t>16歳未満</t>
    <rPh sb="2" eb="3">
      <t>サイ</t>
    </rPh>
    <rPh sb="3" eb="5">
      <t>ミマン</t>
    </rPh>
    <phoneticPr fontId="2"/>
  </si>
  <si>
    <t>70歳以上</t>
    <rPh sb="2" eb="3">
      <t>サイ</t>
    </rPh>
    <rPh sb="3" eb="5">
      <t>イジョウ</t>
    </rPh>
    <phoneticPr fontId="2"/>
  </si>
  <si>
    <t>23歳以上69歳未満</t>
    <rPh sb="2" eb="3">
      <t>サイ</t>
    </rPh>
    <rPh sb="3" eb="5">
      <t>イジョウ</t>
    </rPh>
    <rPh sb="7" eb="8">
      <t>サイ</t>
    </rPh>
    <rPh sb="8" eb="10">
      <t>ミマン</t>
    </rPh>
    <phoneticPr fontId="2"/>
  </si>
  <si>
    <t>16歳以上19歳未満</t>
    <rPh sb="2" eb="5">
      <t>サイイジョウ</t>
    </rPh>
    <rPh sb="7" eb="8">
      <t>サイ</t>
    </rPh>
    <rPh sb="8" eb="10">
      <t>ミマン</t>
    </rPh>
    <phoneticPr fontId="2"/>
  </si>
  <si>
    <t>19歳以上2歳未満(特定特別）</t>
    <rPh sb="2" eb="5">
      <t>サイイジョウ</t>
    </rPh>
    <rPh sb="6" eb="9">
      <t>サイミマン</t>
    </rPh>
    <rPh sb="10" eb="14">
      <t>トクテイトクベツ</t>
    </rPh>
    <phoneticPr fontId="2"/>
  </si>
  <si>
    <t>19歳以上23歳未満（特定扶養）</t>
    <rPh sb="2" eb="5">
      <t>サイイジョウ</t>
    </rPh>
    <rPh sb="7" eb="10">
      <t>サイミマン</t>
    </rPh>
    <rPh sb="11" eb="15">
      <t>トクテイフヨウ</t>
    </rPh>
    <phoneticPr fontId="2"/>
  </si>
  <si>
    <t>上記時点の年齢</t>
    <rPh sb="0" eb="2">
      <t>ジョウキ</t>
    </rPh>
    <rPh sb="2" eb="4">
      <t>ジテン</t>
    </rPh>
    <rPh sb="5" eb="7">
      <t>ネンレイ</t>
    </rPh>
    <phoneticPr fontId="2"/>
  </si>
  <si>
    <t>配偶者特別</t>
    <rPh sb="0" eb="3">
      <t>ハイグウシャ</t>
    </rPh>
    <rPh sb="3" eb="5">
      <t>トクベツ</t>
    </rPh>
    <phoneticPr fontId="2"/>
  </si>
  <si>
    <t>控除の種類</t>
    <rPh sb="0" eb="2">
      <t>コウジョ</t>
    </rPh>
    <rPh sb="3" eb="5">
      <t>シュルイ</t>
    </rPh>
    <phoneticPr fontId="2"/>
  </si>
  <si>
    <t>一般配偶者</t>
    <rPh sb="0" eb="2">
      <t>イッパン</t>
    </rPh>
    <rPh sb="2" eb="5">
      <t>ハイグウシャ</t>
    </rPh>
    <phoneticPr fontId="2"/>
  </si>
  <si>
    <t>老人配偶者</t>
    <rPh sb="0" eb="2">
      <t>ロウジン</t>
    </rPh>
    <rPh sb="2" eb="5">
      <t>ハイグウシャ</t>
    </rPh>
    <phoneticPr fontId="2"/>
  </si>
  <si>
    <t>令和7年12月31日時点の年齢</t>
    <rPh sb="0" eb="2">
      <t>レイワ</t>
    </rPh>
    <rPh sb="3" eb="4">
      <t>ネン</t>
    </rPh>
    <rPh sb="6" eb="7">
      <t>ガツ</t>
    </rPh>
    <rPh sb="9" eb="10">
      <t>ニチ</t>
    </rPh>
    <rPh sb="10" eb="12">
      <t>ジテン</t>
    </rPh>
    <rPh sb="13" eb="15">
      <t>ネンレイ</t>
    </rPh>
    <phoneticPr fontId="2"/>
  </si>
  <si>
    <t>親族</t>
    <rPh sb="0" eb="2">
      <t>シンゾク</t>
    </rPh>
    <phoneticPr fontId="2"/>
  </si>
  <si>
    <t>令和7年中の所得金額</t>
    <rPh sb="0" eb="2">
      <t>レイワ</t>
    </rPh>
    <rPh sb="3" eb="4">
      <t>ネン</t>
    </rPh>
    <rPh sb="4" eb="5">
      <t>チュウ</t>
    </rPh>
    <rPh sb="6" eb="8">
      <t>ショトク</t>
    </rPh>
    <rPh sb="8" eb="10">
      <t>キンガク</t>
    </rPh>
    <phoneticPr fontId="2"/>
  </si>
  <si>
    <t>障害者</t>
    <rPh sb="0" eb="3">
      <t>ショウガイシャ</t>
    </rPh>
    <phoneticPr fontId="2"/>
  </si>
  <si>
    <t>令和7年度　年末調整資料</t>
    <rPh sb="0" eb="2">
      <t>レイワ</t>
    </rPh>
    <rPh sb="3" eb="4">
      <t>ネン</t>
    </rPh>
    <rPh sb="4" eb="5">
      <t>ド</t>
    </rPh>
    <rPh sb="6" eb="10">
      <t>ネンマツチョウセイ</t>
    </rPh>
    <rPh sb="10" eb="12">
      <t>シリョウ</t>
    </rPh>
    <phoneticPr fontId="2"/>
  </si>
  <si>
    <t>2枚目</t>
    <rPh sb="1" eb="3">
      <t>マイメ</t>
    </rPh>
    <phoneticPr fontId="2"/>
  </si>
  <si>
    <t>個人番号（全角）</t>
    <rPh sb="0" eb="4">
      <t>コジンバンゴウ</t>
    </rPh>
    <rPh sb="5" eb="7">
      <t>ゼンカク</t>
    </rPh>
    <phoneticPr fontId="2"/>
  </si>
  <si>
    <t>　扶養控除等（異動）申告書等の印刷後、非居住者に関する欄に適宜、手書きで記入してください。</t>
    <rPh sb="1" eb="6">
      <t>フヨウコウジョトウ</t>
    </rPh>
    <rPh sb="7" eb="9">
      <t>イドウ</t>
    </rPh>
    <rPh sb="10" eb="13">
      <t>シンコクショ</t>
    </rPh>
    <rPh sb="13" eb="14">
      <t>トウ</t>
    </rPh>
    <rPh sb="15" eb="18">
      <t>インサツゴ</t>
    </rPh>
    <rPh sb="19" eb="23">
      <t>ヒキョジュウシャ</t>
    </rPh>
    <rPh sb="24" eb="25">
      <t>カン</t>
    </rPh>
    <rPh sb="27" eb="28">
      <t>ラン</t>
    </rPh>
    <rPh sb="29" eb="31">
      <t>テキギ</t>
    </rPh>
    <rPh sb="32" eb="34">
      <t>テガ</t>
    </rPh>
    <rPh sb="36" eb="38">
      <t>キニュウ</t>
    </rPh>
    <phoneticPr fontId="2"/>
  </si>
  <si>
    <t>配偶者控除申告書</t>
    <rPh sb="0" eb="5">
      <t>ハイグウシャコウジョ</t>
    </rPh>
    <rPh sb="5" eb="8">
      <t>シンコクショ</t>
    </rPh>
    <phoneticPr fontId="2"/>
  </si>
  <si>
    <t>提供：鈴木一弘税理士事務所　</t>
    <rPh sb="0" eb="2">
      <t>テイキョウ</t>
    </rPh>
    <rPh sb="3" eb="7">
      <t>スズキカズヒロ</t>
    </rPh>
    <rPh sb="7" eb="13">
      <t>ゼイリシジムショ</t>
    </rPh>
    <phoneticPr fontId="2"/>
  </si>
  <si>
    <t>かんたん年末調整　forエクセル</t>
    <rPh sb="4" eb="8">
      <t>ネンマツチョウセイ</t>
    </rPh>
    <phoneticPr fontId="2"/>
  </si>
  <si>
    <t>・このテンプレートは「かんたん年末調整forエクセル」の使用のために作成されています。</t>
    <rPh sb="15" eb="19">
      <t>ネンマツチョウセイ</t>
    </rPh>
    <rPh sb="28" eb="30">
      <t>シヨウ</t>
    </rPh>
    <rPh sb="34" eb="36">
      <t>サクセイ</t>
    </rPh>
    <phoneticPr fontId="2"/>
  </si>
  <si>
    <t>2番目</t>
    <rPh sb="1" eb="3">
      <t>バンメ</t>
    </rPh>
    <phoneticPr fontId="2"/>
  </si>
  <si>
    <t>フリガナ</t>
  </si>
  <si>
    <t>所得</t>
    <rPh sb="0" eb="2">
      <t>ショトク</t>
    </rPh>
    <phoneticPr fontId="2"/>
  </si>
  <si>
    <t>年末調整のための申告書作成テンプレート　令和7年度年末調整用</t>
    <rPh sb="0" eb="4">
      <t>ネンマツチョウセイ</t>
    </rPh>
    <rPh sb="8" eb="11">
      <t>シンコクショ</t>
    </rPh>
    <rPh sb="11" eb="13">
      <t>サクセイ</t>
    </rPh>
    <rPh sb="20" eb="22">
      <t>レイワ</t>
    </rPh>
    <rPh sb="23" eb="25">
      <t>ネンド</t>
    </rPh>
    <rPh sb="25" eb="30">
      <t>ネンマツチョウセイヨウ</t>
    </rPh>
    <phoneticPr fontId="2"/>
  </si>
  <si>
    <t>特定特別控除申告書作成欄</t>
    <rPh sb="0" eb="4">
      <t>トクテイトクベツ</t>
    </rPh>
    <rPh sb="4" eb="6">
      <t>コウジョ</t>
    </rPh>
    <rPh sb="6" eb="9">
      <t>シンコクショ</t>
    </rPh>
    <rPh sb="9" eb="11">
      <t>サクセイ</t>
    </rPh>
    <rPh sb="11" eb="12">
      <t>ラン</t>
    </rPh>
    <phoneticPr fontId="2"/>
  </si>
  <si>
    <t>入力・計算はされません。当該事業所の給与所得以外の所得がある場合には、自分で確定申告をして清算してもらってください。</t>
    <rPh sb="0" eb="2">
      <t>ニュウリョク</t>
    </rPh>
    <rPh sb="3" eb="5">
      <t>ケイサン</t>
    </rPh>
    <rPh sb="12" eb="17">
      <t>トウガイジギョウショ</t>
    </rPh>
    <rPh sb="18" eb="22">
      <t>キュウヨショトク</t>
    </rPh>
    <rPh sb="22" eb="24">
      <t>イガイ</t>
    </rPh>
    <rPh sb="25" eb="27">
      <t>ショトク</t>
    </rPh>
    <rPh sb="30" eb="32">
      <t>バアイ</t>
    </rPh>
    <rPh sb="35" eb="37">
      <t>ジブン</t>
    </rPh>
    <rPh sb="38" eb="42">
      <t>カクテイシンコク</t>
    </rPh>
    <rPh sb="45" eb="47">
      <t>セイサン</t>
    </rPh>
    <phoneticPr fontId="2"/>
  </si>
  <si>
    <t>https://startup.nagoya/</t>
  </si>
  <si>
    <t>・非居住者に関する事項等入力欄がない項目については、印刷後に適宜手書きで記入してください。</t>
    <rPh sb="1" eb="5">
      <t>ヒキョジュウシャ</t>
    </rPh>
    <rPh sb="6" eb="7">
      <t>カン</t>
    </rPh>
    <rPh sb="9" eb="11">
      <t>ジコウ</t>
    </rPh>
    <rPh sb="11" eb="12">
      <t>トウ</t>
    </rPh>
    <rPh sb="12" eb="15">
      <t>ニュウリョクラン</t>
    </rPh>
    <rPh sb="18" eb="20">
      <t>コウモク</t>
    </rPh>
    <rPh sb="26" eb="29">
      <t>インサツゴ</t>
    </rPh>
    <rPh sb="30" eb="32">
      <t>テキギ</t>
    </rPh>
    <rPh sb="32" eb="34">
      <t>テガ</t>
    </rPh>
    <rPh sb="36" eb="38">
      <t>キニュウ</t>
    </rPh>
    <phoneticPr fontId="2"/>
  </si>
  <si>
    <t>・「給与受給者の所得は当該事業所の給与のみ」と仮定して作ってあります。そのため、「基礎控除申告書」に関する</t>
    <rPh sb="2" eb="7">
      <t>キュウヨジュキュウシャ</t>
    </rPh>
    <rPh sb="8" eb="10">
      <t>ショトク</t>
    </rPh>
    <rPh sb="11" eb="13">
      <t>トウガイ</t>
    </rPh>
    <rPh sb="13" eb="16">
      <t>ジギョウショ</t>
    </rPh>
    <rPh sb="17" eb="19">
      <t>キュウヨ</t>
    </rPh>
    <rPh sb="23" eb="25">
      <t>カテイ</t>
    </rPh>
    <rPh sb="27" eb="28">
      <t>ツク</t>
    </rPh>
    <rPh sb="41" eb="43">
      <t>キソ</t>
    </rPh>
    <rPh sb="43" eb="45">
      <t>コウジョ</t>
    </rPh>
    <rPh sb="45" eb="48">
      <t>シンコクショ</t>
    </rPh>
    <rPh sb="50" eb="51">
      <t>カン</t>
    </rPh>
    <phoneticPr fontId="2"/>
  </si>
  <si>
    <t>特定特別控除額</t>
    <rPh sb="0" eb="4">
      <t>トクテイトクベツ</t>
    </rPh>
    <rPh sb="4" eb="6">
      <t>コウジョ</t>
    </rPh>
    <rPh sb="6" eb="7">
      <t>ガク</t>
    </rPh>
    <phoneticPr fontId="2"/>
  </si>
  <si>
    <t>特定親族特別控除額</t>
    <rPh sb="0" eb="4">
      <t>トクテイシンゾク</t>
    </rPh>
    <rPh sb="4" eb="8">
      <t>トクベツコウジョ</t>
    </rPh>
    <rPh sb="8" eb="9">
      <t>ガク</t>
    </rPh>
    <phoneticPr fontId="2"/>
  </si>
  <si>
    <t>所得金額調整控除</t>
    <rPh sb="0" eb="4">
      <t>ショトクキンガク</t>
    </rPh>
    <rPh sb="4" eb="8">
      <t>チョウセイコウジョ</t>
    </rPh>
    <phoneticPr fontId="2"/>
  </si>
  <si>
    <t>※　扶養親族が非居住者に該当する場合等には、申告書を印刷後に手書きで記入してください。</t>
    <rPh sb="2" eb="6">
      <t>フヨウシンゾク</t>
    </rPh>
    <rPh sb="7" eb="11">
      <t>ヒキョジュウシャ</t>
    </rPh>
    <rPh sb="12" eb="14">
      <t>ガイトウ</t>
    </rPh>
    <rPh sb="16" eb="18">
      <t>バアイ</t>
    </rPh>
    <rPh sb="18" eb="19">
      <t>トウ</t>
    </rPh>
    <rPh sb="22" eb="25">
      <t>シンコクショ</t>
    </rPh>
    <rPh sb="26" eb="29">
      <t>インサツゴ</t>
    </rPh>
    <rPh sb="30" eb="32">
      <t>テガ</t>
    </rPh>
    <rPh sb="34" eb="36">
      <t>キニュウ</t>
    </rPh>
    <phoneticPr fontId="2"/>
  </si>
  <si>
    <t>・あなたが特別障害者</t>
    <rPh sb="5" eb="10">
      <t>トクベツショウガイシャ</t>
    </rPh>
    <phoneticPr fontId="2"/>
  </si>
  <si>
    <t>・同一生計配偶者が特別障害者</t>
    <rPh sb="1" eb="8">
      <t>ドウイツセイケイハイグウシャ</t>
    </rPh>
    <rPh sb="9" eb="14">
      <t>トクベツショウガイシャ</t>
    </rPh>
    <phoneticPr fontId="2"/>
  </si>
  <si>
    <t>・扶養親族が特別障害者</t>
    <rPh sb="1" eb="5">
      <t>フヨウシンゾク</t>
    </rPh>
    <rPh sb="6" eb="11">
      <t>トクベツショウガイシャ</t>
    </rPh>
    <phoneticPr fontId="2"/>
  </si>
  <si>
    <t>・扶養親族が年齢23歳未満</t>
    <rPh sb="1" eb="5">
      <t>フヨウシンゾク</t>
    </rPh>
    <rPh sb="6" eb="8">
      <t>ネンレイ</t>
    </rPh>
    <rPh sb="10" eb="13">
      <t>サイミマン</t>
    </rPh>
    <phoneticPr fontId="2"/>
  </si>
  <si>
    <r>
      <t>あなたの本年中の年末調整の対象となる給与の収入金額が</t>
    </r>
    <r>
      <rPr>
        <b/>
        <sz val="12"/>
        <color theme="1"/>
        <rFont val="Yu Gothic"/>
        <family val="3"/>
        <charset val="128"/>
        <scheme val="minor"/>
      </rPr>
      <t>850万円超</t>
    </r>
    <r>
      <rPr>
        <sz val="12"/>
        <color theme="1"/>
        <rFont val="Yu Gothic"/>
        <family val="2"/>
        <scheme val="minor"/>
      </rPr>
      <t>で、下記のいずれかの要件に該当する場合には印刷後に</t>
    </r>
    <r>
      <rPr>
        <b/>
        <sz val="12"/>
        <color theme="1"/>
        <rFont val="Yu Gothic"/>
        <family val="3"/>
        <charset val="128"/>
        <scheme val="minor"/>
      </rPr>
      <t>所得金額調整控除申告書</t>
    </r>
    <r>
      <rPr>
        <sz val="12"/>
        <color theme="1"/>
        <rFont val="Yu Gothic"/>
        <family val="2"/>
        <scheme val="minor"/>
      </rPr>
      <t>欄に手書きで記入してください。</t>
    </r>
    <rPh sb="4" eb="7">
      <t>ホンネンチュウ</t>
    </rPh>
    <rPh sb="8" eb="12">
      <t>ネンマツチョウセイ</t>
    </rPh>
    <rPh sb="13" eb="15">
      <t>タイショウ</t>
    </rPh>
    <rPh sb="18" eb="20">
      <t>キュウヨ</t>
    </rPh>
    <rPh sb="21" eb="25">
      <t>シュウニュウキンガク</t>
    </rPh>
    <rPh sb="29" eb="31">
      <t>マンエン</t>
    </rPh>
    <rPh sb="34" eb="36">
      <t>カキ</t>
    </rPh>
    <rPh sb="42" eb="44">
      <t>ヨウケン</t>
    </rPh>
    <rPh sb="45" eb="47">
      <t>ガイトウ</t>
    </rPh>
    <rPh sb="49" eb="51">
      <t>バアイ</t>
    </rPh>
    <rPh sb="53" eb="56">
      <t>インサツゴ</t>
    </rPh>
    <rPh sb="57" eb="59">
      <t>ショトク</t>
    </rPh>
    <rPh sb="59" eb="61">
      <t>キンガク</t>
    </rPh>
    <rPh sb="61" eb="63">
      <t>チョウセイ</t>
    </rPh>
    <rPh sb="63" eb="65">
      <t>コウジョ</t>
    </rPh>
    <rPh sb="65" eb="68">
      <t>シンコクショ</t>
    </rPh>
    <rPh sb="68" eb="69">
      <t>ラン</t>
    </rPh>
    <rPh sb="70" eb="72">
      <t>テガ</t>
    </rPh>
    <rPh sb="74" eb="76">
      <t>キニュウ</t>
    </rPh>
    <phoneticPr fontId="2"/>
  </si>
  <si>
    <t>・給与支払者の名称・所在地は事業者が記載し、②本人事項、③扶養事項、④保険事項は受給者本人に記載してもらってください。</t>
    <rPh sb="1" eb="6">
      <t>キュウヨシハライシャ</t>
    </rPh>
    <rPh sb="7" eb="9">
      <t>メイショウ</t>
    </rPh>
    <rPh sb="10" eb="13">
      <t>ショザイチ</t>
    </rPh>
    <rPh sb="14" eb="17">
      <t>ジギョウシャ</t>
    </rPh>
    <rPh sb="18" eb="20">
      <t>キサイ</t>
    </rPh>
    <rPh sb="23" eb="27">
      <t>ホンニンジコウ</t>
    </rPh>
    <rPh sb="29" eb="33">
      <t>フヨウジコウ</t>
    </rPh>
    <rPh sb="35" eb="37">
      <t>ホケン</t>
    </rPh>
    <rPh sb="37" eb="39">
      <t>ジコウ</t>
    </rPh>
    <rPh sb="40" eb="43">
      <t>ジュキュウシャ</t>
    </rPh>
    <rPh sb="43" eb="45">
      <t>ホンニン</t>
    </rPh>
    <rPh sb="46" eb="48">
      <t>キサイ</t>
    </rPh>
    <phoneticPr fontId="2"/>
  </si>
  <si>
    <t>　完成した「年末調整資料」「扶養控除等（異動）申告書１，２」「基礎控除・配偶者控除等申告書」「保険料控除申告書」を印刷して</t>
    <rPh sb="1" eb="3">
      <t>カンセイ</t>
    </rPh>
    <rPh sb="6" eb="12">
      <t>ネンマツチョウセイシリョウ</t>
    </rPh>
    <rPh sb="14" eb="19">
      <t>フヨウコウジョトウ</t>
    </rPh>
    <rPh sb="20" eb="22">
      <t>イドウ</t>
    </rPh>
    <rPh sb="23" eb="26">
      <t>シンコクショ</t>
    </rPh>
    <rPh sb="31" eb="35">
      <t>キソコウジョ</t>
    </rPh>
    <rPh sb="36" eb="42">
      <t>ハイグウシャコウジョトウ</t>
    </rPh>
    <rPh sb="42" eb="45">
      <t>シンコクショ</t>
    </rPh>
    <rPh sb="47" eb="52">
      <t>ホケンリョウコウジョ</t>
    </rPh>
    <rPh sb="52" eb="55">
      <t>シンコクショ</t>
    </rPh>
    <rPh sb="57" eb="59">
      <t>インサツ</t>
    </rPh>
    <phoneticPr fontId="2"/>
  </si>
  <si>
    <t>提出してもらってください。</t>
    <rPh sb="0" eb="2">
      <t>テイシュツ</t>
    </rPh>
    <phoneticPr fontId="2"/>
  </si>
  <si>
    <t>生命保険料控除</t>
    <rPh sb="0" eb="7">
      <t>セイメイホケンリョウコウジョ</t>
    </rPh>
    <phoneticPr fontId="2"/>
  </si>
  <si>
    <t>一般の生命保険料</t>
    <rPh sb="0" eb="2">
      <t>イッパン</t>
    </rPh>
    <rPh sb="3" eb="8">
      <t>セイメイホケンリョウ</t>
    </rPh>
    <phoneticPr fontId="2"/>
  </si>
  <si>
    <t>介護医療保険料</t>
    <rPh sb="0" eb="4">
      <t>カイゴイリョウ</t>
    </rPh>
    <rPh sb="4" eb="7">
      <t>ホケンリョウ</t>
    </rPh>
    <phoneticPr fontId="2"/>
  </si>
  <si>
    <t>個人年金保険料</t>
    <rPh sb="0" eb="4">
      <t>コジンネンキン</t>
    </rPh>
    <rPh sb="4" eb="7">
      <t>ホケンリョウ</t>
    </rPh>
    <phoneticPr fontId="2"/>
  </si>
  <si>
    <t>生命保険会社等の名称</t>
    <rPh sb="0" eb="6">
      <t>セイメイホケンガイシャ</t>
    </rPh>
    <rPh sb="6" eb="7">
      <t>トウ</t>
    </rPh>
    <rPh sb="8" eb="10">
      <t>メイショウ</t>
    </rPh>
    <phoneticPr fontId="2"/>
  </si>
  <si>
    <t>新旧の区分</t>
    <rPh sb="0" eb="2">
      <t>シンキュウ</t>
    </rPh>
    <rPh sb="3" eb="5">
      <t>クブン</t>
    </rPh>
    <phoneticPr fontId="2"/>
  </si>
  <si>
    <t>保険料の支払額</t>
    <rPh sb="0" eb="3">
      <t>ホケンリョウ</t>
    </rPh>
    <rPh sb="4" eb="7">
      <t>シハライガク</t>
    </rPh>
    <phoneticPr fontId="2"/>
  </si>
  <si>
    <t>一般生命</t>
    <rPh sb="0" eb="4">
      <t>イッパンセイメイ</t>
    </rPh>
    <phoneticPr fontId="2"/>
  </si>
  <si>
    <t>新</t>
    <rPh sb="0" eb="1">
      <t>シン</t>
    </rPh>
    <phoneticPr fontId="2"/>
  </si>
  <si>
    <t>旧</t>
    <rPh sb="0" eb="1">
      <t>キュウ</t>
    </rPh>
    <phoneticPr fontId="2"/>
  </si>
  <si>
    <t>新合計</t>
    <rPh sb="0" eb="3">
      <t>シンゴウケイ</t>
    </rPh>
    <phoneticPr fontId="2"/>
  </si>
  <si>
    <t>旧合計</t>
    <rPh sb="0" eb="3">
      <t>キュウゴウケイ</t>
    </rPh>
    <phoneticPr fontId="2"/>
  </si>
  <si>
    <t>20000以下</t>
    <rPh sb="5" eb="7">
      <t>イカ</t>
    </rPh>
    <phoneticPr fontId="2"/>
  </si>
  <si>
    <t>20000超40000以下</t>
    <rPh sb="5" eb="6">
      <t>チョウ</t>
    </rPh>
    <rPh sb="11" eb="13">
      <t>イカ</t>
    </rPh>
    <phoneticPr fontId="2"/>
  </si>
  <si>
    <t>40000超80000以下</t>
    <rPh sb="5" eb="6">
      <t>チョウ</t>
    </rPh>
    <rPh sb="11" eb="13">
      <t>イカ</t>
    </rPh>
    <phoneticPr fontId="2"/>
  </si>
  <si>
    <t>80000超</t>
    <rPh sb="5" eb="6">
      <t>チョウ</t>
    </rPh>
    <phoneticPr fontId="2"/>
  </si>
  <si>
    <t>計</t>
    <rPh sb="0" eb="1">
      <t>ケイ</t>
    </rPh>
    <phoneticPr fontId="2"/>
  </si>
  <si>
    <t>給与収入金額</t>
    <rPh sb="0" eb="2">
      <t>キュウヨ</t>
    </rPh>
    <rPh sb="2" eb="4">
      <t>シュウニュウ</t>
    </rPh>
    <rPh sb="4" eb="6">
      <t>キンガク</t>
    </rPh>
    <phoneticPr fontId="2"/>
  </si>
  <si>
    <t>所得金額</t>
    <rPh sb="0" eb="4">
      <t>ショトクキンガク</t>
    </rPh>
    <phoneticPr fontId="2"/>
  </si>
  <si>
    <t>扶養控除申告書</t>
    <rPh sb="0" eb="4">
      <t>フヨウコウジョ</t>
    </rPh>
    <rPh sb="4" eb="7">
      <t>シンコクショ</t>
    </rPh>
    <phoneticPr fontId="2"/>
  </si>
  <si>
    <t>保険料控除申告書</t>
    <rPh sb="0" eb="5">
      <t>ホケンリョウコウジョ</t>
    </rPh>
    <rPh sb="5" eb="8">
      <t>シンコクショ</t>
    </rPh>
    <phoneticPr fontId="2"/>
  </si>
  <si>
    <t>・このテンプレートの使用により生じた損失について、当事務所では一切の責任を負いません。自己責任の下、よく確認して使用して下さい。</t>
    <rPh sb="10" eb="12">
      <t>シヨウ</t>
    </rPh>
    <rPh sb="15" eb="16">
      <t>ショウ</t>
    </rPh>
    <rPh sb="18" eb="20">
      <t>ソンシツ</t>
    </rPh>
    <rPh sb="25" eb="29">
      <t>トウジムショ</t>
    </rPh>
    <rPh sb="31" eb="33">
      <t>イッサイ</t>
    </rPh>
    <rPh sb="34" eb="36">
      <t>セキニン</t>
    </rPh>
    <rPh sb="37" eb="38">
      <t>オ</t>
    </rPh>
    <rPh sb="43" eb="47">
      <t>ジコセキニン</t>
    </rPh>
    <rPh sb="48" eb="49">
      <t>モト</t>
    </rPh>
    <rPh sb="52" eb="54">
      <t>カクニン</t>
    </rPh>
    <rPh sb="56" eb="58">
      <t>シヨウ</t>
    </rPh>
    <rPh sb="60" eb="61">
      <t>クダ</t>
    </rPh>
    <phoneticPr fontId="2"/>
  </si>
  <si>
    <t>介護</t>
    <rPh sb="0" eb="2">
      <t>カイゴ</t>
    </rPh>
    <phoneticPr fontId="2"/>
  </si>
  <si>
    <t>年金</t>
    <rPh sb="0" eb="2">
      <t>ネンキン</t>
    </rPh>
    <phoneticPr fontId="2"/>
  </si>
  <si>
    <t>1番目</t>
    <rPh sb="1" eb="3">
      <t>バンメ</t>
    </rPh>
    <phoneticPr fontId="2"/>
  </si>
  <si>
    <t>地震保険料控除</t>
    <rPh sb="0" eb="2">
      <t>ジシン</t>
    </rPh>
    <rPh sb="2" eb="5">
      <t>ホケンリョウ</t>
    </rPh>
    <rPh sb="5" eb="7">
      <t>コウジョ</t>
    </rPh>
    <phoneticPr fontId="2"/>
  </si>
  <si>
    <t>地震保険料控除</t>
    <rPh sb="0" eb="7">
      <t>ジシンホケンリョウコウジョ</t>
    </rPh>
    <phoneticPr fontId="2"/>
  </si>
  <si>
    <t>地震</t>
    <rPh sb="0" eb="2">
      <t>ジシン</t>
    </rPh>
    <phoneticPr fontId="2"/>
  </si>
  <si>
    <t>旧長期</t>
    <rPh sb="0" eb="3">
      <t>キュウチョウキ</t>
    </rPh>
    <phoneticPr fontId="2"/>
  </si>
  <si>
    <t>地震合計</t>
    <rPh sb="0" eb="2">
      <t>ジシン</t>
    </rPh>
    <rPh sb="2" eb="4">
      <t>ゴウケイ</t>
    </rPh>
    <phoneticPr fontId="2"/>
  </si>
  <si>
    <t>旧長期合計</t>
    <rPh sb="0" eb="3">
      <t>キュウチョウキ</t>
    </rPh>
    <rPh sb="3" eb="5">
      <t>ゴウケイ</t>
    </rPh>
    <phoneticPr fontId="2"/>
  </si>
  <si>
    <t>控除額</t>
    <rPh sb="0" eb="3">
      <t>コウジョガク</t>
    </rPh>
    <phoneticPr fontId="2"/>
  </si>
  <si>
    <t>社会保険料</t>
    <rPh sb="0" eb="5">
      <t>シャカイホケンリョウ</t>
    </rPh>
    <phoneticPr fontId="2"/>
  </si>
  <si>
    <t>社会保険の種類</t>
    <rPh sb="0" eb="4">
      <t>シャカイホケン</t>
    </rPh>
    <rPh sb="5" eb="7">
      <t>シュルイ</t>
    </rPh>
    <phoneticPr fontId="2"/>
  </si>
  <si>
    <t>保険料支払先の名称</t>
    <rPh sb="0" eb="3">
      <t>ホケンリョウ</t>
    </rPh>
    <rPh sb="3" eb="6">
      <t>シハライサキ</t>
    </rPh>
    <rPh sb="7" eb="9">
      <t>メイショウ</t>
    </rPh>
    <phoneticPr fontId="2"/>
  </si>
  <si>
    <t>保険料の金額</t>
    <rPh sb="0" eb="3">
      <t>ホケンリョウ</t>
    </rPh>
    <rPh sb="4" eb="6">
      <t>キンガク</t>
    </rPh>
    <phoneticPr fontId="2"/>
  </si>
  <si>
    <t>小規模企業共済等掛金控除</t>
    <rPh sb="0" eb="5">
      <t>ショウキボキギョウ</t>
    </rPh>
    <rPh sb="5" eb="7">
      <t>キョウサイ</t>
    </rPh>
    <rPh sb="7" eb="8">
      <t>トウ</t>
    </rPh>
    <rPh sb="8" eb="12">
      <t>カケキンコウジョ</t>
    </rPh>
    <phoneticPr fontId="2"/>
  </si>
  <si>
    <t>独立行政法人中小企業基盤整備機構の共済契約の掛金</t>
    <rPh sb="0" eb="6">
      <t>ドクリツギョウセイホウジン</t>
    </rPh>
    <rPh sb="6" eb="10">
      <t>チュウショウキギョウ</t>
    </rPh>
    <rPh sb="10" eb="16">
      <t>キバンセイビキコウ</t>
    </rPh>
    <rPh sb="17" eb="21">
      <t>キョウサイケイヤク</t>
    </rPh>
    <rPh sb="22" eb="24">
      <t>カケキン</t>
    </rPh>
    <phoneticPr fontId="2"/>
  </si>
  <si>
    <t>確定拠出年金法に規定する企業型年金加入者掛金</t>
    <rPh sb="0" eb="7">
      <t>カクテイキョシュツネンキンホウ</t>
    </rPh>
    <rPh sb="8" eb="10">
      <t>キテイ</t>
    </rPh>
    <rPh sb="12" eb="14">
      <t>キギョウ</t>
    </rPh>
    <rPh sb="14" eb="15">
      <t>ガタ</t>
    </rPh>
    <rPh sb="15" eb="17">
      <t>ネンキン</t>
    </rPh>
    <rPh sb="17" eb="20">
      <t>カニュウシャ</t>
    </rPh>
    <rPh sb="20" eb="22">
      <t>カケキン</t>
    </rPh>
    <phoneticPr fontId="2"/>
  </si>
  <si>
    <t>確定拠出年金法に規定する個人型年金加入者掛金</t>
    <rPh sb="0" eb="7">
      <t>カクテイキョシュツネンキンホウ</t>
    </rPh>
    <rPh sb="8" eb="10">
      <t>キテイ</t>
    </rPh>
    <rPh sb="12" eb="15">
      <t>コジンガタ</t>
    </rPh>
    <rPh sb="15" eb="17">
      <t>ネンキン</t>
    </rPh>
    <rPh sb="17" eb="20">
      <t>カニュウシャ</t>
    </rPh>
    <rPh sb="20" eb="22">
      <t>カケキン</t>
    </rPh>
    <phoneticPr fontId="2"/>
  </si>
  <si>
    <t>心身障害者扶養共済制度に関する契約の掛金</t>
    <rPh sb="0" eb="2">
      <t>シンシン</t>
    </rPh>
    <rPh sb="2" eb="5">
      <t>ショウガイシャ</t>
    </rPh>
    <rPh sb="5" eb="7">
      <t>フヨウ</t>
    </rPh>
    <rPh sb="7" eb="9">
      <t>キョウサイ</t>
    </rPh>
    <rPh sb="9" eb="11">
      <t>セイド</t>
    </rPh>
    <rPh sb="12" eb="13">
      <t>カン</t>
    </rPh>
    <rPh sb="15" eb="17">
      <t>ケイヤク</t>
    </rPh>
    <rPh sb="18" eb="20">
      <t>カケキン</t>
    </rPh>
    <phoneticPr fontId="2"/>
  </si>
  <si>
    <t>・このテンプレートの内容について当事務所に対する電話での質問は一切受け付けません。また保護解除パスワードを教えてほしい、という</t>
    <rPh sb="10" eb="12">
      <t>ナイヨウ</t>
    </rPh>
    <rPh sb="16" eb="20">
      <t>トウジムショ</t>
    </rPh>
    <rPh sb="21" eb="22">
      <t>タイ</t>
    </rPh>
    <rPh sb="24" eb="26">
      <t>デンワ</t>
    </rPh>
    <rPh sb="28" eb="30">
      <t>シツモン</t>
    </rPh>
    <rPh sb="31" eb="33">
      <t>イッサイ</t>
    </rPh>
    <rPh sb="33" eb="34">
      <t>ウ</t>
    </rPh>
    <rPh sb="35" eb="36">
      <t>ツ</t>
    </rPh>
    <rPh sb="43" eb="47">
      <t>ホゴカイジョ</t>
    </rPh>
    <rPh sb="53" eb="54">
      <t>オシ</t>
    </rPh>
    <phoneticPr fontId="2"/>
  </si>
  <si>
    <t>要望にも対応しません。</t>
    <rPh sb="0" eb="2">
      <t>ヨウボウ</t>
    </rPh>
    <rPh sb="4" eb="6">
      <t>タイオウ</t>
    </rPh>
    <phoneticPr fontId="2"/>
  </si>
  <si>
    <t>収入金額（税込）</t>
    <rPh sb="0" eb="2">
      <t>シュウニュウ</t>
    </rPh>
    <rPh sb="2" eb="4">
      <t>キンガク</t>
    </rPh>
    <rPh sb="5" eb="7">
      <t>ゼイコミ</t>
    </rPh>
    <phoneticPr fontId="31"/>
  </si>
  <si>
    <t>[A]</t>
    <phoneticPr fontId="31"/>
  </si>
  <si>
    <t>[A]の金額</t>
    <rPh sb="4" eb="6">
      <t>キンガク</t>
    </rPh>
    <phoneticPr fontId="31"/>
  </si>
  <si>
    <t>給与所得の金額</t>
    <rPh sb="0" eb="2">
      <t>キュウヨ</t>
    </rPh>
    <rPh sb="2" eb="4">
      <t>ショトク</t>
    </rPh>
    <rPh sb="5" eb="7">
      <t>キンガク</t>
    </rPh>
    <phoneticPr fontId="31"/>
  </si>
  <si>
    <t>～650,999円</t>
    <rPh sb="8" eb="9">
      <t>エン</t>
    </rPh>
    <phoneticPr fontId="31"/>
  </si>
  <si>
    <t>円</t>
    <rPh sb="0" eb="1">
      <t>エン</t>
    </rPh>
    <phoneticPr fontId="31"/>
  </si>
  <si>
    <t>651,000円～1,899,999円</t>
    <rPh sb="7" eb="8">
      <t>エン</t>
    </rPh>
    <rPh sb="18" eb="19">
      <t>エン</t>
    </rPh>
    <phoneticPr fontId="31"/>
  </si>
  <si>
    <t>[A]－650,000円</t>
    <rPh sb="11" eb="12">
      <t>エン</t>
    </rPh>
    <phoneticPr fontId="31"/>
  </si>
  <si>
    <t>[B]</t>
    <phoneticPr fontId="31"/>
  </si>
  <si>
    <t>1,900,000円～3,599,999円</t>
    <rPh sb="9" eb="10">
      <t>エン</t>
    </rPh>
    <rPh sb="20" eb="21">
      <t>エン</t>
    </rPh>
    <phoneticPr fontId="31"/>
  </si>
  <si>
    <t>[A]÷4（千円未満切捨）</t>
    <rPh sb="6" eb="8">
      <t>センエン</t>
    </rPh>
    <rPh sb="8" eb="10">
      <t>ミマン</t>
    </rPh>
    <rPh sb="10" eb="11">
      <t>キ</t>
    </rPh>
    <rPh sb="11" eb="12">
      <t>ス</t>
    </rPh>
    <phoneticPr fontId="31"/>
  </si>
  <si>
    <t>[B]×2.8－80,000円</t>
    <rPh sb="14" eb="15">
      <t>エン</t>
    </rPh>
    <phoneticPr fontId="31"/>
  </si>
  <si>
    <t>3,600,000～6,599,999円</t>
    <rPh sb="19" eb="20">
      <t>エン</t>
    </rPh>
    <phoneticPr fontId="31"/>
  </si>
  <si>
    <t>[B]×3.2－440,000円</t>
    <rPh sb="15" eb="16">
      <t>エン</t>
    </rPh>
    <phoneticPr fontId="31"/>
  </si>
  <si>
    <t>6,600,000円～8,499,999円</t>
    <rPh sb="9" eb="10">
      <t>エン</t>
    </rPh>
    <rPh sb="20" eb="21">
      <t>エン</t>
    </rPh>
    <phoneticPr fontId="31"/>
  </si>
  <si>
    <t>[A]×0.9－1,100,000円</t>
    <rPh sb="17" eb="18">
      <t>エン</t>
    </rPh>
    <phoneticPr fontId="31"/>
  </si>
  <si>
    <t>8,500,000～</t>
    <phoneticPr fontId="31"/>
  </si>
  <si>
    <t>[A]－1,950,000円</t>
    <rPh sb="13" eb="14">
      <t>エン</t>
    </rPh>
    <phoneticPr fontId="31"/>
  </si>
  <si>
    <t>給与所得金額</t>
    <rPh sb="0" eb="2">
      <t>キュウヨ</t>
    </rPh>
    <rPh sb="2" eb="4">
      <t>ショトク</t>
    </rPh>
    <rPh sb="4" eb="6">
      <t>キンガク</t>
    </rPh>
    <phoneticPr fontId="31"/>
  </si>
  <si>
    <t>令和7年中の　所得金額</t>
    <rPh sb="0" eb="2">
      <t>レイワ</t>
    </rPh>
    <rPh sb="3" eb="5">
      <t>ネンチュウ</t>
    </rPh>
    <rPh sb="7" eb="9">
      <t>ショトク</t>
    </rPh>
    <rPh sb="9" eb="10">
      <t>キン</t>
    </rPh>
    <rPh sb="10" eb="11">
      <t>ガク</t>
    </rPh>
    <phoneticPr fontId="2"/>
  </si>
  <si>
    <t>令和8年中の　所得の見積額</t>
    <rPh sb="0" eb="2">
      <t>レイワ</t>
    </rPh>
    <rPh sb="3" eb="5">
      <t>ネンチュウ</t>
    </rPh>
    <rPh sb="7" eb="9">
      <t>ショトク</t>
    </rPh>
    <rPh sb="10" eb="13">
      <t>ミツモリガク</t>
    </rPh>
    <phoneticPr fontId="2"/>
  </si>
  <si>
    <t>扶養親族の収入が給与だけの場合の所得金額の計算</t>
    <rPh sb="0" eb="4">
      <t>フヨウシンゾク</t>
    </rPh>
    <rPh sb="5" eb="7">
      <t>シュウニュウ</t>
    </rPh>
    <rPh sb="8" eb="10">
      <t>キュウヨ</t>
    </rPh>
    <rPh sb="13" eb="15">
      <t>バアイ</t>
    </rPh>
    <rPh sb="16" eb="20">
      <t>ショトクキンガク</t>
    </rPh>
    <rPh sb="21" eb="23">
      <t>ケイサン</t>
    </rPh>
    <phoneticPr fontId="2"/>
  </si>
  <si>
    <t>（公的年金等に係る雑所得以外の合計所得金額が1,000万円以下の場合）</t>
    <rPh sb="1" eb="6">
      <t>コウテキネンキントウ</t>
    </rPh>
    <rPh sb="7" eb="8">
      <t>カカ</t>
    </rPh>
    <rPh sb="9" eb="14">
      <t>ザッショトクイガイ</t>
    </rPh>
    <rPh sb="15" eb="21">
      <t>ゴウケイショトクキンガク</t>
    </rPh>
    <phoneticPr fontId="2"/>
  </si>
  <si>
    <t>６５歳未満</t>
    <rPh sb="2" eb="5">
      <t>サイミマン</t>
    </rPh>
    <phoneticPr fontId="2"/>
  </si>
  <si>
    <t>６５歳以上</t>
    <rPh sb="2" eb="5">
      <t>サイイジョウ</t>
    </rPh>
    <phoneticPr fontId="2"/>
  </si>
  <si>
    <t>扶養親族の年齢</t>
    <rPh sb="0" eb="4">
      <t>フヨウシンゾク</t>
    </rPh>
    <rPh sb="5" eb="7">
      <t>ネンレイ</t>
    </rPh>
    <phoneticPr fontId="2"/>
  </si>
  <si>
    <t>年金の収入金額</t>
    <rPh sb="0" eb="2">
      <t>ネンキン</t>
    </rPh>
    <rPh sb="3" eb="5">
      <t>シュウニュウ</t>
    </rPh>
    <rPh sb="5" eb="7">
      <t>キンガク</t>
    </rPh>
    <phoneticPr fontId="2"/>
  </si>
  <si>
    <t>扶養親族の給与所得金額</t>
    <rPh sb="0" eb="4">
      <t>フヨウシンゾク</t>
    </rPh>
    <rPh sb="5" eb="11">
      <t>キュウヨショトクキンガク</t>
    </rPh>
    <phoneticPr fontId="2"/>
  </si>
  <si>
    <t>扶養親族の年金所得金額</t>
    <rPh sb="0" eb="4">
      <t>フヨウシンゾク</t>
    </rPh>
    <rPh sb="5" eb="11">
      <t>ネンキンショトクキンガク</t>
    </rPh>
    <phoneticPr fontId="2"/>
  </si>
  <si>
    <t>65歳未満</t>
    <rPh sb="2" eb="5">
      <t>サイミマン</t>
    </rPh>
    <phoneticPr fontId="2"/>
  </si>
  <si>
    <t>60万円以下</t>
    <rPh sb="2" eb="4">
      <t>マンエン</t>
    </rPh>
    <rPh sb="4" eb="6">
      <t>イカ</t>
    </rPh>
    <phoneticPr fontId="2"/>
  </si>
  <si>
    <t>60万円超130万円未満</t>
    <rPh sb="2" eb="4">
      <t>マンエン</t>
    </rPh>
    <rPh sb="4" eb="5">
      <t>チョウ</t>
    </rPh>
    <rPh sb="8" eb="10">
      <t>マンエン</t>
    </rPh>
    <rPh sb="10" eb="12">
      <t>ミマン</t>
    </rPh>
    <phoneticPr fontId="2"/>
  </si>
  <si>
    <t>0円</t>
    <rPh sb="1" eb="2">
      <t>エン</t>
    </rPh>
    <phoneticPr fontId="2"/>
  </si>
  <si>
    <t>収入金額ー60万円</t>
    <rPh sb="0" eb="4">
      <t>シュウニュウキンガク</t>
    </rPh>
    <rPh sb="7" eb="9">
      <t>マンエン</t>
    </rPh>
    <phoneticPr fontId="2"/>
  </si>
  <si>
    <t>410万円以上770万円未満</t>
    <rPh sb="3" eb="5">
      <t>マンエン</t>
    </rPh>
    <rPh sb="5" eb="7">
      <t>イジョウ</t>
    </rPh>
    <rPh sb="10" eb="12">
      <t>マンエン</t>
    </rPh>
    <rPh sb="12" eb="14">
      <t>ミマン</t>
    </rPh>
    <phoneticPr fontId="2"/>
  </si>
  <si>
    <t>130万円以上410万円未満</t>
    <rPh sb="3" eb="5">
      <t>マンエン</t>
    </rPh>
    <rPh sb="5" eb="7">
      <t>イジョウ</t>
    </rPh>
    <rPh sb="10" eb="12">
      <t>マンエン</t>
    </rPh>
    <rPh sb="12" eb="14">
      <t>ミマン</t>
    </rPh>
    <phoneticPr fontId="2"/>
  </si>
  <si>
    <t>収入金額×0.75ー27万５千円</t>
    <rPh sb="0" eb="4">
      <t>シュウニュウキンガク</t>
    </rPh>
    <rPh sb="12" eb="13">
      <t>マン</t>
    </rPh>
    <rPh sb="14" eb="16">
      <t>センエン</t>
    </rPh>
    <phoneticPr fontId="2"/>
  </si>
  <si>
    <t>収入金額×0.85ー68万5千円</t>
    <rPh sb="0" eb="4">
      <t>シュウニュウキンガク</t>
    </rPh>
    <rPh sb="12" eb="13">
      <t>マン</t>
    </rPh>
    <rPh sb="14" eb="16">
      <t>センエン</t>
    </rPh>
    <phoneticPr fontId="2"/>
  </si>
  <si>
    <t>770万円以上1,000万円未満</t>
    <rPh sb="3" eb="5">
      <t>マンエン</t>
    </rPh>
    <rPh sb="5" eb="7">
      <t>イジョウ</t>
    </rPh>
    <rPh sb="12" eb="14">
      <t>マンエン</t>
    </rPh>
    <rPh sb="14" eb="16">
      <t>ミマン</t>
    </rPh>
    <phoneticPr fontId="2"/>
  </si>
  <si>
    <t>収入金額×0.95ー145万5千円</t>
    <rPh sb="0" eb="4">
      <t>シュウニュウキンガク</t>
    </rPh>
    <rPh sb="13" eb="14">
      <t>マン</t>
    </rPh>
    <rPh sb="15" eb="17">
      <t>センエン</t>
    </rPh>
    <phoneticPr fontId="2"/>
  </si>
  <si>
    <t>1,000万円以上</t>
    <rPh sb="5" eb="7">
      <t>マンエン</t>
    </rPh>
    <rPh sb="7" eb="9">
      <t>イジョウ</t>
    </rPh>
    <phoneticPr fontId="2"/>
  </si>
  <si>
    <t>収入金額ー195万5千円</t>
    <rPh sb="0" eb="4">
      <t>シュウニュウキンガク</t>
    </rPh>
    <rPh sb="8" eb="9">
      <t>マン</t>
    </rPh>
    <rPh sb="10" eb="12">
      <t>センエン</t>
    </rPh>
    <phoneticPr fontId="2"/>
  </si>
  <si>
    <t>65歳以上</t>
    <rPh sb="2" eb="5">
      <t>サイイジョウ</t>
    </rPh>
    <phoneticPr fontId="2"/>
  </si>
  <si>
    <t>110万円以下</t>
    <rPh sb="3" eb="5">
      <t>マンエン</t>
    </rPh>
    <rPh sb="5" eb="7">
      <t>イカ</t>
    </rPh>
    <phoneticPr fontId="2"/>
  </si>
  <si>
    <t>110万円超330万円未満</t>
    <rPh sb="3" eb="5">
      <t>マンエン</t>
    </rPh>
    <rPh sb="5" eb="6">
      <t>チョウ</t>
    </rPh>
    <rPh sb="9" eb="11">
      <t>マンエン</t>
    </rPh>
    <rPh sb="11" eb="13">
      <t>ミマン</t>
    </rPh>
    <phoneticPr fontId="2"/>
  </si>
  <si>
    <t>330万円以上410万円未満</t>
    <rPh sb="3" eb="5">
      <t>マンエン</t>
    </rPh>
    <rPh sb="5" eb="7">
      <t>イジョウ</t>
    </rPh>
    <rPh sb="10" eb="12">
      <t>マンエン</t>
    </rPh>
    <rPh sb="12" eb="14">
      <t>ミマン</t>
    </rPh>
    <phoneticPr fontId="2"/>
  </si>
  <si>
    <t>収入金額ー110万円</t>
    <rPh sb="0" eb="4">
      <t>シュウニュウキンガク</t>
    </rPh>
    <rPh sb="8" eb="10">
      <t>マンエン</t>
    </rPh>
    <phoneticPr fontId="2"/>
  </si>
  <si>
    <t>扶養親族の収入が公的年金だけの場合の所得金額の計算</t>
    <rPh sb="0" eb="4">
      <t>フヨウシンゾク</t>
    </rPh>
    <rPh sb="5" eb="7">
      <t>シュウニュウ</t>
    </rPh>
    <rPh sb="8" eb="12">
      <t>コウテキネンキン</t>
    </rPh>
    <rPh sb="15" eb="17">
      <t>バアイ</t>
    </rPh>
    <rPh sb="18" eb="22">
      <t>ショトクキンガク</t>
    </rPh>
    <rPh sb="23" eb="25">
      <t>ケイサン</t>
    </rPh>
    <phoneticPr fontId="2"/>
  </si>
  <si>
    <t>※　非居住者について扶養控除を受ける場合には扶養の事実等を証明する必要があります。</t>
    <rPh sb="2" eb="6">
      <t>ヒキョジュウシャ</t>
    </rPh>
    <rPh sb="10" eb="14">
      <t>フヨウコウジョ</t>
    </rPh>
    <rPh sb="15" eb="16">
      <t>ウ</t>
    </rPh>
    <rPh sb="18" eb="20">
      <t>バアイ</t>
    </rPh>
    <rPh sb="22" eb="24">
      <t>フヨウ</t>
    </rPh>
    <rPh sb="25" eb="27">
      <t>ジジツ</t>
    </rPh>
    <rPh sb="27" eb="28">
      <t>トウ</t>
    </rPh>
    <rPh sb="29" eb="31">
      <t>ショウメイ</t>
    </rPh>
    <rPh sb="33" eb="35">
      <t>ヒツヨウ</t>
    </rPh>
    <phoneticPr fontId="2"/>
  </si>
  <si>
    <t>(西暦2011年)</t>
    <rPh sb="1" eb="3">
      <t>セイレキ</t>
    </rPh>
    <rPh sb="7" eb="8">
      <t>ネン</t>
    </rPh>
    <phoneticPr fontId="2"/>
  </si>
  <si>
    <t>本人</t>
    <rPh sb="0" eb="2">
      <t>ホンニン</t>
    </rPh>
    <phoneticPr fontId="2"/>
  </si>
  <si>
    <t>※セルの切取り、ドラッグ移動不可。コピーペースト可。</t>
    <rPh sb="4" eb="6">
      <t>キリト</t>
    </rPh>
    <rPh sb="12" eb="14">
      <t>イドウ</t>
    </rPh>
    <rPh sb="14" eb="16">
      <t>フカ</t>
    </rPh>
    <rPh sb="24" eb="25">
      <t>カ</t>
    </rPh>
    <phoneticPr fontId="2"/>
  </si>
  <si>
    <t>当年所得</t>
    <rPh sb="0" eb="2">
      <t>トウネン</t>
    </rPh>
    <rPh sb="2" eb="4">
      <t>ショトク</t>
    </rPh>
    <phoneticPr fontId="2"/>
  </si>
  <si>
    <t>翌年所得</t>
    <rPh sb="0" eb="2">
      <t>ヨクネン</t>
    </rPh>
    <rPh sb="2" eb="4">
      <t>ショトク</t>
    </rPh>
    <phoneticPr fontId="2"/>
  </si>
  <si>
    <t>障害</t>
    <rPh sb="0" eb="2">
      <t>ショウガイ</t>
    </rPh>
    <phoneticPr fontId="2"/>
  </si>
  <si>
    <t>地震・旧長期の区分</t>
    <rPh sb="3" eb="4">
      <t>キュウ</t>
    </rPh>
    <rPh sb="4" eb="6">
      <t>チョウキ</t>
    </rPh>
    <rPh sb="7" eb="9">
      <t>クブン</t>
    </rPh>
    <phoneticPr fontId="2"/>
  </si>
  <si>
    <t>記入例</t>
    <rPh sb="0" eb="3">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</si>
</sst>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32">
    <font>
      <sz val="11"/>
      <color theme="1"/>
      <name val="Yu Gothic"/>
      <family val="2"/>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sz val="11"/>
      <color theme="1"/>
      <name val="Yu Gothic"/>
      <family val="2"/>
      <scheme val="minor"/>
    </font>
    <font>
      <sz val="9"/>
      <color theme="1"/>
      <name val="Yu Gothic"/>
      <family val="2"/>
      <scheme val="minor"/>
    </font>
    <font>
      <sz val="8"/>
      <color theme="1"/>
      <name val="Yu Gothic"/>
      <family val="2"/>
      <scheme val="minor"/>
    </font>
    <font>
      <sz val="6"/>
      <color theme="1"/>
      <name val="Yu Gothic"/>
      <family val="2"/>
      <scheme val="minor"/>
    </font>
    <font>
      <sz val="7"/>
      <color theme="1"/>
      <name val="Yu Gothic"/>
      <family val="2"/>
      <scheme val="minor"/>
    </font>
    <font>
      <sz val="9"/>
      <color theme="1"/>
      <name val="Yu Gothic"/>
      <family val="3"/>
      <charset val="128"/>
      <scheme val="minor"/>
    </font>
    <font>
      <sz val="10"/>
      <color theme="1"/>
      <name val="Yu Gothic"/>
      <family val="2"/>
      <scheme val="minor"/>
    </font>
    <font>
      <sz val="12"/>
      <color theme="1"/>
      <name val="Yu Gothic"/>
      <family val="2"/>
      <scheme val="minor"/>
    </font>
    <font>
      <sz val="12"/>
      <color theme="1"/>
      <name val="Yu Gothic"/>
      <family val="3"/>
      <charset val="128"/>
      <scheme val="minor"/>
    </font>
    <font>
      <sz val="11"/>
      <color theme="1"/>
      <name val="ＭＳ Ｐ明朝"/>
      <family val="1"/>
      <charset val="128"/>
    </font>
    <font>
      <sz val="6"/>
      <color theme="1"/>
      <name val="ＭＳ Ｐ明朝"/>
      <family val="1"/>
      <charset val="128"/>
    </font>
    <font>
      <sz val="5"/>
      <color theme="1"/>
      <name val="ＭＳ Ｐ明朝"/>
      <family val="1"/>
      <charset val="128"/>
    </font>
    <font>
      <sz val="8"/>
      <color theme="1"/>
      <name val="ＭＳ Ｐ明朝"/>
      <family val="1"/>
      <charset val="128"/>
    </font>
    <font>
      <sz val="10"/>
      <color theme="1"/>
      <name val="ＭＳ Ｐ明朝"/>
      <family val="1"/>
      <charset val="128"/>
    </font>
    <font>
      <sz val="9"/>
      <color theme="1"/>
      <name val="ＭＳ Ｐ明朝"/>
      <family val="1"/>
      <charset val="128"/>
    </font>
    <font>
      <sz val="7"/>
      <color theme="1"/>
      <name val="ＭＳ Ｐ明朝"/>
      <family val="1"/>
      <charset val="128"/>
    </font>
    <font>
      <sz val="12"/>
      <color theme="1"/>
      <name val="ＭＳ Ｐ明朝"/>
      <family val="1"/>
      <charset val="128"/>
    </font>
    <font>
      <b/>
      <sz val="12"/>
      <color theme="1"/>
      <name val="Yu Gothic"/>
      <family val="3"/>
      <charset val="128"/>
      <scheme val="minor"/>
    </font>
    <font>
      <sz val="20"/>
      <color theme="1"/>
      <name val="Yu Gothic"/>
      <family val="2"/>
      <scheme val="minor"/>
    </font>
    <font>
      <sz val="14"/>
      <color theme="1"/>
      <name val="Yu Gothic"/>
      <family val="3"/>
      <charset val="128"/>
      <scheme val="minor"/>
    </font>
    <font>
      <b/>
      <sz val="14"/>
      <color theme="1"/>
      <name val="Yu Gothic"/>
      <family val="3"/>
      <charset val="128"/>
      <scheme val="minor"/>
    </font>
    <font>
      <u/>
      <sz val="11"/>
      <color theme="10"/>
      <name val="Yu Gothic"/>
      <family val="2"/>
      <scheme val="minor"/>
    </font>
    <font>
      <sz val="14"/>
      <color theme="1"/>
      <name val="Yu Gothic"/>
      <family val="2"/>
      <scheme val="minor"/>
    </font>
    <font>
      <sz val="14"/>
      <name val="Yu Gothic"/>
      <family val="3"/>
      <charset val="128"/>
      <scheme val="minor"/>
    </font>
    <font>
      <sz val="14"/>
      <name val="Yu Gothic"/>
      <family val="2"/>
      <scheme val="minor"/>
    </font>
    <font>
      <sz val="10"/>
      <color theme="1"/>
      <name val="Yu Gothic"/>
      <family val="3"/>
      <charset val="128"/>
      <scheme val="minor"/>
    </font>
    <font>
      <sz val="11"/>
      <color theme="1"/>
      <name val="Yu Gothic"/>
      <family val="3"/>
      <charset val="128"/>
      <scheme val="minor"/>
    </font>
    <font>
      <sz val="6"/>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5"/>
      </patternFill>
    </fill>
    <fill>
      <patternFill patternType="solid">
        <fgColor theme="0" tint="-0.14999847407452621"/>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4">
    <xf numFmtId="0" fontId="0" fillId="0" borderId="0"/>
    <xf numFmtId="38" fontId="4" fillId="0" borderId="0" applyFont="0" applyFill="0" applyBorder="0" applyAlignment="0" applyProtection="0">
      <alignment vertical="center"/>
    </xf>
    <xf numFmtId="0" fontId="1" fillId="4" borderId="0" applyNumberFormat="0" applyBorder="0" applyAlignment="0" applyProtection="0">
      <alignment vertical="center"/>
    </xf>
    <xf numFmtId="0" fontId="25" fillId="0" borderId="0" applyNumberFormat="0" applyFill="0" applyBorder="0" applyAlignment="0" applyProtection="0"/>
  </cellStyleXfs>
  <cellXfs count="262">
    <xf numFmtId="0" fontId="0" fillId="0" borderId="0" xfId="0"/>
    <xf numFmtId="0" fontId="3" fillId="0" borderId="0" xfId="0" applyFont="1"/>
    <xf numFmtId="0" fontId="0" fillId="0" borderId="0" xfId="0"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9" fillId="0" borderId="14"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14" xfId="0" applyBorder="1" applyAlignment="1">
      <alignment vertical="center" wrapText="1"/>
    </xf>
    <xf numFmtId="0" fontId="0" fillId="0" borderId="1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1" fillId="0" borderId="0" xfId="0" applyFont="1" applyAlignment="1">
      <alignment shrinkToFit="1"/>
    </xf>
    <xf numFmtId="0" fontId="12" fillId="0" borderId="0" xfId="0" applyFont="1" applyAlignment="1">
      <alignment shrinkToFit="1"/>
    </xf>
    <xf numFmtId="0" fontId="0" fillId="0" borderId="1" xfId="0"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5" fillId="0" borderId="1" xfId="0" applyFont="1" applyBorder="1" applyAlignment="1">
      <alignment wrapText="1"/>
    </xf>
    <xf numFmtId="0" fontId="0" fillId="2" borderId="1" xfId="0" applyFill="1" applyBorder="1" applyProtection="1">
      <protection locked="0"/>
    </xf>
    <xf numFmtId="0" fontId="0" fillId="2" borderId="2" xfId="0" applyFill="1" applyBorder="1" applyProtection="1">
      <protection locked="0"/>
    </xf>
    <xf numFmtId="0" fontId="10" fillId="2" borderId="1" xfId="0" applyFont="1" applyFill="1" applyBorder="1" applyProtection="1">
      <protection locked="0"/>
    </xf>
    <xf numFmtId="38" fontId="0" fillId="2" borderId="1" xfId="1" applyFont="1" applyFill="1" applyBorder="1" applyAlignment="1" applyProtection="1">
      <protection locked="0"/>
    </xf>
    <xf numFmtId="49" fontId="0" fillId="2" borderId="11" xfId="0" applyNumberFormat="1" applyFill="1" applyBorder="1" applyAlignment="1" applyProtection="1">
      <alignment horizontal="center"/>
      <protection locked="0"/>
    </xf>
    <xf numFmtId="49" fontId="0" fillId="2" borderId="12" xfId="0" applyNumberFormat="1" applyFill="1" applyBorder="1" applyAlignment="1" applyProtection="1">
      <alignment horizontal="center"/>
      <protection locked="0"/>
    </xf>
    <xf numFmtId="49" fontId="0" fillId="2" borderId="13" xfId="0" applyNumberFormat="1"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1" xfId="0" applyFill="1" applyBorder="1" applyProtection="1">
      <protection locked="0"/>
    </xf>
    <xf numFmtId="0" fontId="0" fillId="2" borderId="12" xfId="0" applyFill="1" applyBorder="1" applyProtection="1">
      <protection locked="0"/>
    </xf>
    <xf numFmtId="0" fontId="0" fillId="2" borderId="13" xfId="0" applyFill="1" applyBorder="1" applyProtection="1">
      <protection locked="0"/>
    </xf>
    <xf numFmtId="0" fontId="6" fillId="0" borderId="0" xfId="0" applyFont="1"/>
    <xf numFmtId="0" fontId="0" fillId="0" borderId="1" xfId="0" applyBorder="1"/>
    <xf numFmtId="14" fontId="0" fillId="0" borderId="1" xfId="0" applyNumberFormat="1" applyBorder="1"/>
    <xf numFmtId="38" fontId="0" fillId="0" borderId="1" xfId="0" applyNumberFormat="1" applyBorder="1"/>
    <xf numFmtId="38" fontId="6" fillId="0" borderId="1" xfId="0" applyNumberFormat="1" applyFont="1" applyBorder="1"/>
    <xf numFmtId="14" fontId="0" fillId="3" borderId="14" xfId="0" applyNumberFormat="1" applyFill="1" applyBorder="1"/>
    <xf numFmtId="0" fontId="13" fillId="0" borderId="0" xfId="0" applyFont="1"/>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0" fillId="0" borderId="0" xfId="0" applyAlignment="1">
      <alignment wrapText="1"/>
    </xf>
    <xf numFmtId="0" fontId="0" fillId="2" borderId="4" xfId="0" applyFill="1" applyBorder="1" applyAlignment="1" applyProtection="1">
      <alignment horizontal="center"/>
      <protection locked="0"/>
    </xf>
    <xf numFmtId="0" fontId="0" fillId="0" borderId="18" xfId="0" applyBorder="1" applyAlignment="1">
      <alignment wrapText="1"/>
    </xf>
    <xf numFmtId="0" fontId="0" fillId="0" borderId="19" xfId="0" applyBorder="1" applyAlignment="1">
      <alignment horizontal="center" vertical="center" wrapText="1"/>
    </xf>
    <xf numFmtId="0" fontId="6" fillId="0" borderId="19" xfId="0" applyFont="1" applyBorder="1" applyAlignment="1">
      <alignment horizontal="center" vertical="center" wrapText="1"/>
    </xf>
    <xf numFmtId="0" fontId="0" fillId="0" borderId="20" xfId="0" applyBorder="1" applyAlignment="1">
      <alignment horizontal="center" vertical="center" wrapText="1"/>
    </xf>
    <xf numFmtId="0" fontId="21" fillId="0" borderId="0" xfId="0" applyFont="1"/>
    <xf numFmtId="0" fontId="0" fillId="0" borderId="14" xfId="0" applyBorder="1"/>
    <xf numFmtId="0" fontId="0" fillId="0" borderId="21" xfId="0" applyBorder="1"/>
    <xf numFmtId="0" fontId="23" fillId="0" borderId="0" xfId="0" applyFont="1"/>
    <xf numFmtId="0" fontId="0" fillId="0" borderId="0" xfId="0" applyAlignment="1">
      <alignment horizontal="center" vertical="center"/>
    </xf>
    <xf numFmtId="0" fontId="0" fillId="0" borderId="15" xfId="0" applyBorder="1" applyAlignment="1">
      <alignment horizontal="center" vertical="center"/>
    </xf>
    <xf numFmtId="49" fontId="0" fillId="0" borderId="1" xfId="0" applyNumberFormat="1" applyBorder="1"/>
    <xf numFmtId="0" fontId="24" fillId="0" borderId="0" xfId="0" applyFont="1"/>
    <xf numFmtId="0" fontId="25" fillId="0" borderId="0" xfId="3"/>
    <xf numFmtId="38" fontId="0" fillId="0" borderId="0" xfId="1" applyFont="1" applyAlignment="1"/>
    <xf numFmtId="38" fontId="0" fillId="0" borderId="7" xfId="1" applyFont="1" applyBorder="1" applyAlignment="1"/>
    <xf numFmtId="38" fontId="0" fillId="0" borderId="5" xfId="1" applyFont="1" applyBorder="1" applyAlignment="1"/>
    <xf numFmtId="38" fontId="0" fillId="0" borderId="6" xfId="1" applyFont="1" applyBorder="1" applyAlignment="1"/>
    <xf numFmtId="38" fontId="0" fillId="0" borderId="8" xfId="1" applyFont="1" applyBorder="1" applyAlignment="1"/>
    <xf numFmtId="38" fontId="0" fillId="0" borderId="9" xfId="1" applyFont="1" applyBorder="1" applyAlignment="1"/>
    <xf numFmtId="0" fontId="0" fillId="0" borderId="9" xfId="0" applyBorder="1"/>
    <xf numFmtId="38" fontId="0" fillId="0" borderId="10" xfId="1" applyFont="1" applyBorder="1" applyAlignment="1"/>
    <xf numFmtId="38" fontId="0" fillId="0" borderId="1" xfId="1" applyFont="1" applyBorder="1" applyAlignment="1"/>
    <xf numFmtId="38" fontId="0" fillId="3" borderId="1" xfId="1" applyFont="1" applyFill="1" applyBorder="1" applyAlignment="1"/>
    <xf numFmtId="38" fontId="0" fillId="0" borderId="0" xfId="0" applyNumberFormat="1"/>
    <xf numFmtId="0" fontId="0" fillId="0" borderId="15" xfId="0" applyBorder="1"/>
    <xf numFmtId="0" fontId="0" fillId="0" borderId="19" xfId="0" applyBorder="1" applyAlignment="1">
      <alignment wrapText="1"/>
    </xf>
    <xf numFmtId="0" fontId="26" fillId="0" borderId="0" xfId="0" applyFont="1"/>
    <xf numFmtId="0" fontId="27" fillId="0" borderId="0" xfId="0" applyFont="1"/>
    <xf numFmtId="0" fontId="28" fillId="0" borderId="0" xfId="0" applyFont="1"/>
    <xf numFmtId="0" fontId="11" fillId="0" borderId="0" xfId="0" applyFont="1"/>
    <xf numFmtId="0" fontId="0" fillId="0" borderId="0" xfId="0" applyAlignment="1">
      <alignment vertical="center"/>
    </xf>
    <xf numFmtId="38" fontId="0" fillId="0" borderId="0" xfId="1" applyFont="1">
      <alignment vertical="center"/>
    </xf>
    <xf numFmtId="38" fontId="0" fillId="0" borderId="1" xfId="0" applyNumberFormat="1" applyBorder="1" applyAlignment="1">
      <alignment vertical="center"/>
    </xf>
    <xf numFmtId="0" fontId="0" fillId="0" borderId="16" xfId="0" applyBorder="1"/>
    <xf numFmtId="0" fontId="29" fillId="0" borderId="0" xfId="0" applyFont="1"/>
    <xf numFmtId="0" fontId="29" fillId="0" borderId="0" xfId="0" applyFont="1" applyAlignment="1">
      <alignment horizontal="center"/>
    </xf>
    <xf numFmtId="0" fontId="10" fillId="0" borderId="0" xfId="0" applyFont="1"/>
    <xf numFmtId="0" fontId="0" fillId="0" borderId="0" xfId="0" applyAlignment="1">
      <alignment horizontal="right" vertical="center"/>
    </xf>
    <xf numFmtId="0" fontId="0" fillId="0" borderId="4" xfId="0" applyBorder="1" applyAlignment="1">
      <alignment horizontal="center" vertical="center"/>
    </xf>
    <xf numFmtId="0" fontId="23" fillId="0" borderId="0" xfId="0" applyFont="1" applyAlignment="1">
      <alignment horizontal="left"/>
    </xf>
    <xf numFmtId="38" fontId="0" fillId="0" borderId="21" xfId="0" applyNumberFormat="1" applyBorder="1"/>
    <xf numFmtId="38" fontId="0" fillId="0" borderId="15" xfId="1" applyFont="1" applyBorder="1" applyAlignment="1"/>
    <xf numFmtId="40" fontId="0" fillId="0" borderId="1" xfId="1" applyNumberFormat="1" applyFont="1" applyBorder="1" applyAlignment="1"/>
    <xf numFmtId="40" fontId="0" fillId="0" borderId="21" xfId="0" applyNumberFormat="1" applyBorder="1"/>
    <xf numFmtId="176" fontId="0" fillId="0" borderId="15" xfId="0" applyNumberFormat="1" applyBorder="1"/>
    <xf numFmtId="176" fontId="0" fillId="0" borderId="15" xfId="0" applyNumberFormat="1" applyBorder="1" applyAlignment="1">
      <alignment horizontal="center" vertical="center"/>
    </xf>
    <xf numFmtId="176" fontId="0" fillId="0" borderId="15" xfId="0" applyNumberFormat="1" applyBorder="1" applyAlignment="1">
      <alignment horizontal="center"/>
    </xf>
    <xf numFmtId="176" fontId="0" fillId="0" borderId="1" xfId="0" applyNumberFormat="1" applyBorder="1"/>
    <xf numFmtId="176" fontId="0" fillId="0" borderId="1" xfId="0" applyNumberFormat="1" applyBorder="1" applyAlignment="1">
      <alignment horizontal="center" vertical="center"/>
    </xf>
    <xf numFmtId="176" fontId="0" fillId="0" borderId="1" xfId="0" applyNumberFormat="1" applyBorder="1" applyAlignment="1">
      <alignment horizontal="center"/>
    </xf>
    <xf numFmtId="176" fontId="13" fillId="0" borderId="0" xfId="0" applyNumberFormat="1" applyFont="1"/>
    <xf numFmtId="176" fontId="15" fillId="0" borderId="0" xfId="0" applyNumberFormat="1" applyFont="1" applyAlignment="1">
      <alignment vertical="center"/>
    </xf>
    <xf numFmtId="176" fontId="16" fillId="0" borderId="0" xfId="0" applyNumberFormat="1" applyFont="1"/>
    <xf numFmtId="176" fontId="14" fillId="0" borderId="0" xfId="0" applyNumberFormat="1" applyFont="1" applyAlignment="1">
      <alignment vertical="center" shrinkToFit="1"/>
    </xf>
    <xf numFmtId="176" fontId="16" fillId="0" borderId="0" xfId="0" applyNumberFormat="1" applyFont="1" applyAlignment="1">
      <alignment vertical="center"/>
    </xf>
    <xf numFmtId="176" fontId="18" fillId="0" borderId="0" xfId="0" applyNumberFormat="1" applyFont="1" applyAlignment="1">
      <alignment vertical="center"/>
    </xf>
    <xf numFmtId="176" fontId="17" fillId="0" borderId="0" xfId="0" applyNumberFormat="1" applyFont="1" applyAlignment="1">
      <alignment vertical="center"/>
    </xf>
    <xf numFmtId="176" fontId="14" fillId="0" borderId="0" xfId="0" applyNumberFormat="1" applyFont="1" applyAlignment="1">
      <alignment vertical="center" wrapText="1"/>
    </xf>
    <xf numFmtId="176" fontId="14" fillId="0" borderId="0" xfId="0" applyNumberFormat="1" applyFont="1" applyAlignment="1">
      <alignment wrapText="1"/>
    </xf>
    <xf numFmtId="176" fontId="19" fillId="0" borderId="0" xfId="0" applyNumberFormat="1" applyFont="1"/>
    <xf numFmtId="176" fontId="13" fillId="0" borderId="0" xfId="0" applyNumberFormat="1" applyFont="1" applyAlignment="1">
      <alignment horizontal="center" vertical="center"/>
    </xf>
    <xf numFmtId="176" fontId="19" fillId="0" borderId="0" xfId="0" applyNumberFormat="1" applyFont="1" applyAlignment="1">
      <alignment vertical="center" shrinkToFit="1"/>
    </xf>
    <xf numFmtId="176" fontId="18" fillId="0" borderId="0" xfId="0" applyNumberFormat="1" applyFont="1"/>
    <xf numFmtId="176" fontId="17" fillId="0" borderId="0" xfId="0" applyNumberFormat="1" applyFont="1"/>
    <xf numFmtId="176" fontId="16" fillId="0" borderId="0" xfId="0" applyNumberFormat="1" applyFont="1" applyAlignment="1">
      <alignment vertical="center" wrapText="1"/>
    </xf>
    <xf numFmtId="176" fontId="19" fillId="0" borderId="0" xfId="0" applyNumberFormat="1" applyFont="1" applyAlignment="1">
      <alignment horizontal="center" vertical="center"/>
    </xf>
    <xf numFmtId="176" fontId="20" fillId="0" borderId="0" xfId="0" applyNumberFormat="1" applyFont="1"/>
    <xf numFmtId="176" fontId="19" fillId="0" borderId="0" xfId="0" applyNumberFormat="1" applyFont="1" applyAlignment="1">
      <alignment vertical="center"/>
    </xf>
    <xf numFmtId="176" fontId="0" fillId="0" borderId="0" xfId="0" applyNumberFormat="1"/>
    <xf numFmtId="176" fontId="7" fillId="0" borderId="0" xfId="0" applyNumberFormat="1" applyFont="1" applyAlignment="1">
      <alignment horizontal="left" vertical="top" wrapText="1"/>
    </xf>
    <xf numFmtId="176" fontId="22" fillId="0" borderId="0" xfId="0" applyNumberFormat="1" applyFont="1" applyAlignment="1">
      <alignment vertical="center"/>
    </xf>
    <xf numFmtId="176" fontId="7" fillId="0" borderId="0" xfId="0" applyNumberFormat="1" applyFont="1" applyAlignment="1">
      <alignment vertical="center"/>
    </xf>
    <xf numFmtId="176" fontId="6" fillId="0" borderId="0" xfId="0" applyNumberFormat="1" applyFont="1" applyAlignment="1">
      <alignment horizontal="left" shrinkToFit="1"/>
    </xf>
    <xf numFmtId="176" fontId="5" fillId="0" borderId="0" xfId="0" applyNumberFormat="1" applyFont="1" applyAlignment="1">
      <alignment vertical="center"/>
    </xf>
    <xf numFmtId="176" fontId="0" fillId="0" borderId="0" xfId="0" applyNumberFormat="1" applyAlignment="1">
      <alignment vertical="center"/>
    </xf>
    <xf numFmtId="176" fontId="6" fillId="0" borderId="0" xfId="0" applyNumberFormat="1" applyFont="1" applyAlignment="1">
      <alignment horizontal="right"/>
    </xf>
    <xf numFmtId="176" fontId="0" fillId="0" borderId="0" xfId="1" applyNumberFormat="1" applyFont="1" applyAlignment="1"/>
    <xf numFmtId="176" fontId="6" fillId="0" borderId="0" xfId="0" applyNumberFormat="1" applyFont="1" applyAlignment="1">
      <alignment vertical="center"/>
    </xf>
    <xf numFmtId="176" fontId="0" fillId="0" borderId="0" xfId="0" applyNumberFormat="1" applyAlignment="1">
      <alignment shrinkToFit="1"/>
    </xf>
    <xf numFmtId="176" fontId="6" fillId="0" borderId="0" xfId="0" applyNumberFormat="1" applyFont="1"/>
    <xf numFmtId="14" fontId="0" fillId="0" borderId="0" xfId="0" applyNumberFormat="1"/>
    <xf numFmtId="49" fontId="0" fillId="2" borderId="11" xfId="0" applyNumberFormat="1" applyFill="1" applyBorder="1" applyProtection="1">
      <protection locked="0"/>
    </xf>
    <xf numFmtId="49" fontId="0" fillId="2" borderId="12" xfId="0" applyNumberFormat="1" applyFill="1" applyBorder="1" applyProtection="1">
      <protection locked="0"/>
    </xf>
    <xf numFmtId="49" fontId="0" fillId="2" borderId="13" xfId="0" applyNumberFormat="1" applyFill="1" applyBorder="1" applyProtection="1">
      <protection locked="0"/>
    </xf>
    <xf numFmtId="176" fontId="0" fillId="0" borderId="22" xfId="0" applyNumberFormat="1" applyBorder="1"/>
    <xf numFmtId="0" fontId="12" fillId="2" borderId="1" xfId="0" applyFont="1" applyFill="1" applyBorder="1" applyProtection="1">
      <protection locked="0"/>
    </xf>
    <xf numFmtId="0" fontId="0" fillId="2" borderId="1" xfId="0" applyFill="1" applyBorder="1" applyAlignment="1" applyProtection="1">
      <alignment shrinkToFit="1"/>
      <protection locked="0"/>
    </xf>
    <xf numFmtId="0" fontId="0" fillId="2" borderId="2" xfId="0" applyFill="1" applyBorder="1" applyAlignment="1" applyProtection="1">
      <alignment shrinkToFit="1"/>
      <protection locked="0"/>
    </xf>
    <xf numFmtId="49" fontId="0" fillId="2" borderId="1" xfId="0" applyNumberFormat="1" applyFill="1" applyBorder="1" applyAlignment="1" applyProtection="1">
      <alignment horizontal="center"/>
      <protection locked="0"/>
    </xf>
    <xf numFmtId="0" fontId="0" fillId="2" borderId="2" xfId="0" applyFill="1" applyBorder="1" applyAlignment="1" applyProtection="1">
      <alignment horizontal="center"/>
      <protection locked="0"/>
    </xf>
    <xf numFmtId="0" fontId="5" fillId="2" borderId="1" xfId="0" applyFont="1" applyFill="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0" fillId="2" borderId="1" xfId="0" applyFill="1" applyBorder="1" applyAlignment="1" applyProtection="1">
      <alignment horizontal="left"/>
      <protection locked="0"/>
    </xf>
    <xf numFmtId="38" fontId="30" fillId="2" borderId="1" xfId="1" applyFont="1" applyFill="1" applyBorder="1" applyAlignment="1" applyProtection="1">
      <protection locked="0"/>
    </xf>
    <xf numFmtId="176" fontId="17" fillId="0" borderId="0" xfId="0" applyNumberFormat="1" applyFont="1" applyAlignment="1">
      <alignment horizontal="left" vertical="top"/>
    </xf>
    <xf numFmtId="176" fontId="14" fillId="0" borderId="0" xfId="0" applyNumberFormat="1" applyFont="1" applyAlignment="1">
      <alignment vertical="center"/>
    </xf>
    <xf numFmtId="0" fontId="0" fillId="0" borderId="2" xfId="0" applyBorder="1" applyAlignment="1">
      <alignment horizontal="center"/>
    </xf>
    <xf numFmtId="0" fontId="0" fillId="0" borderId="17" xfId="0" applyBorder="1" applyAlignment="1">
      <alignment horizontal="center"/>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38" fontId="26" fillId="0" borderId="14" xfId="1" applyFont="1" applyBorder="1" applyAlignment="1">
      <alignment horizontal="right" vertical="center"/>
    </xf>
    <xf numFmtId="38" fontId="26" fillId="0" borderId="15" xfId="1" applyFont="1" applyBorder="1" applyAlignment="1">
      <alignment horizontal="right" vertical="center"/>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23" fillId="0" borderId="1" xfId="0" applyFont="1" applyBorder="1" applyAlignment="1">
      <alignment horizontal="left" vertical="center"/>
    </xf>
    <xf numFmtId="38" fontId="26" fillId="2" borderId="1" xfId="1" applyFont="1" applyFill="1" applyBorder="1" applyAlignment="1" applyProtection="1">
      <alignment horizontal="right"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8" fontId="23" fillId="2" borderId="14" xfId="1" applyFont="1" applyFill="1" applyBorder="1" applyAlignment="1" applyProtection="1">
      <alignment horizontal="right" vertical="center"/>
      <protection locked="0"/>
    </xf>
    <xf numFmtId="38" fontId="23" fillId="2" borderId="15" xfId="1" applyFont="1" applyFill="1" applyBorder="1" applyAlignment="1" applyProtection="1">
      <alignment horizontal="right" vertical="center"/>
      <protection locked="0"/>
    </xf>
    <xf numFmtId="0" fontId="24" fillId="0" borderId="0" xfId="0" applyFont="1" applyAlignment="1">
      <alignment horizontal="left" vertical="center" wrapText="1"/>
    </xf>
    <xf numFmtId="38" fontId="23" fillId="0" borderId="14" xfId="1" applyFont="1" applyBorder="1" applyAlignment="1">
      <alignment horizontal="right" vertical="center"/>
    </xf>
    <xf numFmtId="38" fontId="23" fillId="0" borderId="15" xfId="1" applyFont="1" applyBorder="1" applyAlignment="1">
      <alignment horizontal="right"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38" fontId="30" fillId="0" borderId="8" xfId="1" applyFont="1" applyFill="1" applyBorder="1" applyAlignment="1">
      <alignment horizontal="center" vertical="center"/>
    </xf>
    <xf numFmtId="38" fontId="30" fillId="0" borderId="9" xfId="1" applyFont="1" applyFill="1" applyBorder="1" applyAlignment="1">
      <alignment horizontal="center" vertical="center"/>
    </xf>
    <xf numFmtId="38" fontId="30" fillId="0" borderId="8" xfId="1" applyFont="1" applyFill="1" applyBorder="1" applyAlignment="1">
      <alignment horizontal="right" vertical="center"/>
    </xf>
    <xf numFmtId="38" fontId="30" fillId="0" borderId="9" xfId="1" applyFont="1" applyFill="1" applyBorder="1" applyAlignment="1">
      <alignment horizontal="right" vertical="center"/>
    </xf>
    <xf numFmtId="0" fontId="0" fillId="0" borderId="1" xfId="0" applyBorder="1" applyAlignment="1">
      <alignment horizontal="center"/>
    </xf>
    <xf numFmtId="38" fontId="30" fillId="0" borderId="1" xfId="1" applyFont="1" applyFill="1" applyBorder="1" applyAlignment="1">
      <alignment horizontal="right" vertical="center"/>
    </xf>
    <xf numFmtId="38" fontId="30" fillId="0" borderId="1" xfId="1"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right" vertical="center"/>
    </xf>
    <xf numFmtId="38" fontId="30" fillId="0" borderId="3" xfId="1" applyFont="1" applyFill="1" applyBorder="1" applyAlignment="1">
      <alignment horizontal="righ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left" vertical="center"/>
    </xf>
    <xf numFmtId="0" fontId="0" fillId="0" borderId="5" xfId="0" applyBorder="1" applyAlignment="1">
      <alignment horizontal="left" vertical="center"/>
    </xf>
    <xf numFmtId="38" fontId="30" fillId="0" borderId="8" xfId="1" applyFont="1" applyBorder="1" applyAlignment="1">
      <alignment horizontal="right" vertical="center"/>
    </xf>
    <xf numFmtId="38" fontId="30" fillId="0" borderId="9" xfId="1" applyFont="1" applyBorder="1" applyAlignment="1">
      <alignment horizontal="right" vertical="center"/>
    </xf>
    <xf numFmtId="38" fontId="30" fillId="0" borderId="2" xfId="1" applyFont="1" applyBorder="1" applyAlignment="1">
      <alignment horizontal="center" vertical="center"/>
    </xf>
    <xf numFmtId="38" fontId="30" fillId="0" borderId="3" xfId="1" applyFont="1" applyBorder="1" applyAlignment="1">
      <alignment horizontal="center" vertical="center"/>
    </xf>
    <xf numFmtId="38" fontId="30" fillId="0" borderId="4" xfId="1" applyFont="1" applyBorder="1" applyAlignment="1">
      <alignment horizontal="center" vertical="center"/>
    </xf>
    <xf numFmtId="176" fontId="19" fillId="0" borderId="0" xfId="0" applyNumberFormat="1" applyFont="1" applyAlignment="1">
      <alignment horizontal="left" vertical="center"/>
    </xf>
    <xf numFmtId="176" fontId="16" fillId="0" borderId="0" xfId="0" applyNumberFormat="1" applyFont="1" applyAlignment="1">
      <alignment horizontal="center" vertical="center"/>
    </xf>
    <xf numFmtId="176" fontId="19" fillId="0" borderId="0" xfId="0" applyNumberFormat="1" applyFont="1" applyAlignment="1">
      <alignment horizontal="left" vertical="center" wrapText="1" shrinkToFit="1"/>
    </xf>
    <xf numFmtId="177" fontId="16" fillId="0" borderId="0" xfId="0" applyNumberFormat="1" applyFont="1" applyAlignment="1">
      <alignment horizontal="center" vertical="center"/>
    </xf>
    <xf numFmtId="176" fontId="18" fillId="0" borderId="0" xfId="0" applyNumberFormat="1" applyFont="1" applyAlignment="1">
      <alignment horizontal="center" vertical="center"/>
    </xf>
    <xf numFmtId="176" fontId="16" fillId="0" borderId="0" xfId="0" applyNumberFormat="1" applyFont="1" applyAlignment="1">
      <alignment horizontal="left" vertical="center" wrapText="1"/>
    </xf>
    <xf numFmtId="176" fontId="18" fillId="0" borderId="0" xfId="0" applyNumberFormat="1" applyFont="1" applyAlignment="1">
      <alignment horizontal="left" vertical="center"/>
    </xf>
    <xf numFmtId="176" fontId="18" fillId="0" borderId="0" xfId="0" applyNumberFormat="1" applyFont="1" applyAlignment="1">
      <alignment horizontal="left" vertical="center" shrinkToFit="1"/>
    </xf>
    <xf numFmtId="176" fontId="18" fillId="0" borderId="0" xfId="0" applyNumberFormat="1" applyFont="1" applyAlignment="1">
      <alignment horizontal="right" vertical="center"/>
    </xf>
    <xf numFmtId="176" fontId="13" fillId="0" borderId="0" xfId="0" applyNumberFormat="1" applyFont="1" applyAlignment="1">
      <alignment horizontal="center" vertical="center"/>
    </xf>
    <xf numFmtId="176" fontId="16" fillId="0" borderId="0" xfId="0" applyNumberFormat="1" applyFont="1" applyAlignment="1">
      <alignment horizontal="center"/>
    </xf>
    <xf numFmtId="176" fontId="17" fillId="0" borderId="0" xfId="0" applyNumberFormat="1" applyFont="1" applyAlignment="1">
      <alignment horizontal="center" vertical="center"/>
    </xf>
    <xf numFmtId="176" fontId="17" fillId="0" borderId="0" xfId="0" applyNumberFormat="1" applyFont="1" applyAlignment="1">
      <alignment horizontal="left" vertical="center"/>
    </xf>
    <xf numFmtId="176" fontId="17" fillId="0" borderId="0" xfId="0" applyNumberFormat="1" applyFont="1" applyAlignment="1">
      <alignment horizontal="left" vertical="center" shrinkToFit="1"/>
    </xf>
    <xf numFmtId="176" fontId="13" fillId="0" borderId="0" xfId="0" applyNumberFormat="1" applyFont="1" applyAlignment="1">
      <alignment horizontal="left" vertical="center"/>
    </xf>
    <xf numFmtId="176" fontId="14" fillId="0" borderId="0" xfId="0" applyNumberFormat="1" applyFont="1" applyAlignment="1">
      <alignment horizontal="left" vertical="center"/>
    </xf>
    <xf numFmtId="176" fontId="17" fillId="0" borderId="0" xfId="0" applyNumberFormat="1" applyFont="1" applyAlignment="1">
      <alignment horizontal="left" vertical="top"/>
    </xf>
    <xf numFmtId="176" fontId="15" fillId="0" borderId="0" xfId="0" applyNumberFormat="1" applyFont="1" applyAlignment="1">
      <alignment horizontal="center" vertical="center"/>
    </xf>
    <xf numFmtId="176" fontId="16" fillId="0" borderId="0" xfId="0" applyNumberFormat="1" applyFont="1" applyAlignment="1">
      <alignment horizontal="left" vertical="center"/>
    </xf>
    <xf numFmtId="176" fontId="20" fillId="0" borderId="0" xfId="0" applyNumberFormat="1" applyFont="1" applyAlignment="1">
      <alignment horizontal="center"/>
    </xf>
    <xf numFmtId="176" fontId="20" fillId="0" borderId="0" xfId="0" applyNumberFormat="1" applyFont="1" applyAlignment="1">
      <alignment horizontal="center" vertical="center"/>
    </xf>
    <xf numFmtId="177" fontId="19" fillId="0" borderId="0" xfId="1" applyNumberFormat="1" applyFont="1" applyAlignment="1">
      <alignment horizontal="center" vertical="center"/>
    </xf>
    <xf numFmtId="176" fontId="18" fillId="0" borderId="0" xfId="0" applyNumberFormat="1" applyFont="1" applyAlignment="1">
      <alignment horizontal="left" vertical="center" wrapText="1"/>
    </xf>
    <xf numFmtId="176" fontId="16" fillId="0" borderId="0" xfId="0" applyNumberFormat="1" applyFont="1" applyAlignment="1">
      <alignment horizontal="right" vertical="center"/>
    </xf>
    <xf numFmtId="176" fontId="13" fillId="0" borderId="0" xfId="0" applyNumberFormat="1" applyFont="1" applyAlignment="1">
      <alignment horizontal="center"/>
    </xf>
    <xf numFmtId="177" fontId="19" fillId="0" borderId="0" xfId="0" applyNumberFormat="1" applyFont="1" applyAlignment="1">
      <alignment horizontal="center" vertical="center"/>
    </xf>
    <xf numFmtId="176" fontId="6" fillId="0" borderId="0" xfId="0" applyNumberFormat="1" applyFont="1" applyAlignment="1">
      <alignment horizontal="left" shrinkToFit="1"/>
    </xf>
    <xf numFmtId="176" fontId="6" fillId="0" borderId="0" xfId="0" applyNumberFormat="1" applyFont="1" applyAlignment="1">
      <alignment horizontal="center" vertical="center"/>
    </xf>
    <xf numFmtId="176" fontId="5" fillId="0" borderId="0" xfId="1" applyNumberFormat="1" applyFont="1" applyAlignment="1">
      <alignment horizontal="right"/>
    </xf>
    <xf numFmtId="176" fontId="6" fillId="0" borderId="0" xfId="0" applyNumberFormat="1" applyFont="1" applyAlignment="1">
      <alignment horizontal="left" vertical="center"/>
    </xf>
    <xf numFmtId="176" fontId="10" fillId="0" borderId="0" xfId="0" applyNumberFormat="1" applyFont="1" applyAlignment="1">
      <alignment horizontal="center"/>
    </xf>
    <xf numFmtId="176" fontId="7" fillId="0" borderId="0" xfId="0" applyNumberFormat="1" applyFont="1" applyAlignment="1">
      <alignment horizontal="center" vertical="center"/>
    </xf>
    <xf numFmtId="176" fontId="0" fillId="0" borderId="0" xfId="0" applyNumberFormat="1" applyAlignment="1">
      <alignment horizontal="left" vertical="center"/>
    </xf>
    <xf numFmtId="176" fontId="5" fillId="0" borderId="0" xfId="0" applyNumberFormat="1" applyFont="1" applyAlignment="1">
      <alignment horizontal="center"/>
    </xf>
    <xf numFmtId="176" fontId="10" fillId="0" borderId="0" xfId="0" applyNumberFormat="1" applyFont="1" applyAlignment="1">
      <alignment horizontal="right"/>
    </xf>
    <xf numFmtId="176" fontId="22" fillId="0" borderId="0" xfId="0" applyNumberFormat="1" applyFont="1" applyAlignment="1">
      <alignment horizontal="center" vertical="center"/>
    </xf>
    <xf numFmtId="176" fontId="1" fillId="0" borderId="0" xfId="2" applyNumberFormat="1" applyFill="1" applyAlignment="1">
      <alignment vertical="center"/>
    </xf>
    <xf numFmtId="176" fontId="0" fillId="0" borderId="0" xfId="1" applyNumberFormat="1" applyFont="1" applyAlignment="1">
      <alignment horizontal="right" vertical="center"/>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176" fontId="10" fillId="0" borderId="0" xfId="0" applyNumberFormat="1" applyFont="1" applyAlignment="1">
      <alignment horizontal="left" vertical="center" shrinkToFit="1"/>
    </xf>
    <xf numFmtId="176" fontId="10" fillId="0" borderId="0" xfId="0" applyNumberFormat="1" applyFont="1" applyAlignment="1">
      <alignment horizontal="left" vertical="center"/>
    </xf>
    <xf numFmtId="176" fontId="6" fillId="0" borderId="0" xfId="0" applyNumberFormat="1" applyFont="1" applyAlignment="1">
      <alignment horizontal="left" vertical="top" wrapText="1"/>
    </xf>
    <xf numFmtId="176" fontId="8" fillId="0" borderId="0" xfId="0" applyNumberFormat="1" applyFont="1" applyAlignment="1">
      <alignment horizontal="left" shrinkToFit="1"/>
    </xf>
    <xf numFmtId="176" fontId="10" fillId="0" borderId="0" xfId="0" applyNumberFormat="1" applyFont="1" applyAlignment="1">
      <alignment horizontal="center" vertical="center"/>
    </xf>
    <xf numFmtId="176" fontId="0" fillId="0" borderId="0" xfId="0" applyNumberFormat="1" applyAlignment="1">
      <alignment horizontal="center" vertical="center"/>
    </xf>
    <xf numFmtId="177" fontId="5" fillId="0" borderId="0" xfId="0" applyNumberFormat="1" applyFont="1" applyAlignment="1">
      <alignment horizontal="center"/>
    </xf>
    <xf numFmtId="176" fontId="6" fillId="0" borderId="0" xfId="0" applyNumberFormat="1" applyFont="1" applyAlignment="1">
      <alignment horizontal="right" vertical="center"/>
    </xf>
    <xf numFmtId="176" fontId="5" fillId="0" borderId="0" xfId="0" applyNumberFormat="1" applyFont="1" applyAlignment="1">
      <alignment horizontal="right" vertical="center"/>
    </xf>
    <xf numFmtId="176" fontId="6" fillId="0" borderId="0" xfId="0" applyNumberFormat="1" applyFont="1" applyAlignment="1">
      <alignment horizontal="left" vertical="center" shrinkToFit="1"/>
    </xf>
    <xf numFmtId="176" fontId="10" fillId="0" borderId="0" xfId="1" applyNumberFormat="1" applyFont="1" applyAlignment="1">
      <alignment horizontal="right" vertical="center"/>
    </xf>
    <xf numFmtId="176" fontId="6" fillId="0" borderId="0" xfId="0" applyNumberFormat="1" applyFont="1" applyAlignment="1">
      <alignment horizontal="left" vertical="center" wrapText="1"/>
    </xf>
    <xf numFmtId="176" fontId="6" fillId="0" borderId="0" xfId="1" applyNumberFormat="1" applyFont="1" applyAlignment="1">
      <alignment horizontal="right" vertical="center"/>
    </xf>
    <xf numFmtId="176" fontId="5" fillId="0" borderId="0" xfId="0" applyNumberFormat="1" applyFont="1" applyAlignment="1">
      <alignment horizontal="left" vertical="center"/>
    </xf>
    <xf numFmtId="176" fontId="6" fillId="0" borderId="0" xfId="0" applyNumberFormat="1" applyFont="1" applyAlignment="1">
      <alignment horizontal="right"/>
    </xf>
    <xf numFmtId="176" fontId="6" fillId="0" borderId="0" xfId="1" applyNumberFormat="1" applyFont="1" applyAlignment="1">
      <alignment horizontal="right"/>
    </xf>
    <xf numFmtId="0" fontId="0" fillId="0" borderId="0" xfId="0" applyFill="1"/>
    <xf numFmtId="0" fontId="0" fillId="0" borderId="0" xfId="0" applyBorder="1"/>
    <xf numFmtId="0" fontId="0" fillId="5" borderId="0" xfId="0" applyFill="1" applyBorder="1"/>
    <xf numFmtId="0" fontId="0" fillId="5" borderId="0" xfId="0" applyFill="1"/>
    <xf numFmtId="0" fontId="24" fillId="5" borderId="0" xfId="0" applyFont="1" applyFill="1" applyBorder="1"/>
    <xf numFmtId="0" fontId="0" fillId="6" borderId="0" xfId="0" applyFill="1"/>
    <xf numFmtId="0" fontId="24" fillId="6" borderId="0" xfId="0" applyFont="1" applyFill="1"/>
  </cellXfs>
  <cellStyles count="4">
    <cellStyle name="20% - アクセント 2" xfId="2" builtinId="34"/>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134471</xdr:colOff>
      <xdr:row>17</xdr:row>
      <xdr:rowOff>16808</xdr:rowOff>
    </xdr:from>
    <xdr:to>
      <xdr:col>11</xdr:col>
      <xdr:colOff>342012</xdr:colOff>
      <xdr:row>21</xdr:row>
      <xdr:rowOff>162484</xdr:rowOff>
    </xdr:to>
    <xdr:pic>
      <xdr:nvPicPr>
        <xdr:cNvPr id="3" name="図 2">
          <a:extLst>
            <a:ext uri="{FF2B5EF4-FFF2-40B4-BE49-F238E27FC236}">
              <a16:creationId xmlns:a16="http://schemas.microsoft.com/office/drawing/2014/main" id="{D2C0ACBB-8FE0-FD3F-042F-E8A7432DCE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1" y="5065059"/>
          <a:ext cx="10589792" cy="13783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585107</xdr:colOff>
      <xdr:row>28</xdr:row>
      <xdr:rowOff>210912</xdr:rowOff>
    </xdr:from>
    <xdr:to>
      <xdr:col>14</xdr:col>
      <xdr:colOff>1088572</xdr:colOff>
      <xdr:row>50</xdr:row>
      <xdr:rowOff>176457</xdr:rowOff>
    </xdr:to>
    <xdr:pic>
      <xdr:nvPicPr>
        <xdr:cNvPr id="3" name="図 2">
          <a:extLst>
            <a:ext uri="{FF2B5EF4-FFF2-40B4-BE49-F238E27FC236}">
              <a16:creationId xmlns:a16="http://schemas.microsoft.com/office/drawing/2014/main" id="{C9D89EA1-B1DA-1D68-B5EC-41083DEFA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304" y="8062233"/>
          <a:ext cx="11110232" cy="4904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32</xdr:row>
      <xdr:rowOff>47625</xdr:rowOff>
    </xdr:from>
    <xdr:to>
      <xdr:col>3</xdr:col>
      <xdr:colOff>622972</xdr:colOff>
      <xdr:row>49</xdr:row>
      <xdr:rowOff>252413</xdr:rowOff>
    </xdr:to>
    <xdr:pic>
      <xdr:nvPicPr>
        <xdr:cNvPr id="5" name="図 4">
          <a:extLst>
            <a:ext uri="{FF2B5EF4-FFF2-40B4-BE49-F238E27FC236}">
              <a16:creationId xmlns:a16="http://schemas.microsoft.com/office/drawing/2014/main" id="{BC422050-8626-46AC-B56C-796E3D92A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8582025"/>
          <a:ext cx="3518572" cy="4738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107</xdr:col>
      <xdr:colOff>63366</xdr:colOff>
      <xdr:row>68</xdr:row>
      <xdr:rowOff>23255</xdr:rowOff>
    </xdr:to>
    <xdr:pic>
      <xdr:nvPicPr>
        <xdr:cNvPr id="6" name="図 5">
          <a:extLst>
            <a:ext uri="{FF2B5EF4-FFF2-40B4-BE49-F238E27FC236}">
              <a16:creationId xmlns:a16="http://schemas.microsoft.com/office/drawing/2014/main" id="{C2D54D09-D83D-EB73-BC8A-06EA518B5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49838" cy="6099664"/>
        </a:xfrm>
        <a:prstGeom prst="rect">
          <a:avLst/>
        </a:prstGeom>
      </xdr:spPr>
    </xdr:pic>
    <xdr:clientData/>
  </xdr:twoCellAnchor>
  <xdr:twoCellAnchor>
    <xdr:from>
      <xdr:col>113</xdr:col>
      <xdr:colOff>49695</xdr:colOff>
      <xdr:row>4</xdr:row>
      <xdr:rowOff>53837</xdr:rowOff>
    </xdr:from>
    <xdr:to>
      <xdr:col>137</xdr:col>
      <xdr:colOff>12423</xdr:colOff>
      <xdr:row>14</xdr:row>
      <xdr:rowOff>49695</xdr:rowOff>
    </xdr:to>
    <xdr:sp macro="" textlink="">
      <xdr:nvSpPr>
        <xdr:cNvPr id="2" name="テキスト ボックス 1">
          <a:extLst>
            <a:ext uri="{FF2B5EF4-FFF2-40B4-BE49-F238E27FC236}">
              <a16:creationId xmlns:a16="http://schemas.microsoft.com/office/drawing/2014/main" id="{07DECDC0-A69C-A3D3-C0FE-D9C0C4E1D317}"/>
            </a:ext>
          </a:extLst>
        </xdr:cNvPr>
        <xdr:cNvSpPr txBox="1"/>
      </xdr:nvSpPr>
      <xdr:spPr>
        <a:xfrm>
          <a:off x="9835598" y="401707"/>
          <a:ext cx="2049945" cy="1043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印刷が</a:t>
          </a:r>
          <a:r>
            <a:rPr kumimoji="1" lang="en-US" altLang="ja-JP" sz="1100"/>
            <a:t>1</a:t>
          </a:r>
          <a:r>
            <a:rPr kumimoji="1" lang="ja-JP" altLang="en-US" sz="1100"/>
            <a:t>枚に収まらない場合、プレビュー画面から印刷倍率を調節してください。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107</xdr:col>
      <xdr:colOff>65090</xdr:colOff>
      <xdr:row>78</xdr:row>
      <xdr:rowOff>16564</xdr:rowOff>
    </xdr:to>
    <xdr:pic>
      <xdr:nvPicPr>
        <xdr:cNvPr id="2" name="図 1">
          <a:extLst>
            <a:ext uri="{FF2B5EF4-FFF2-40B4-BE49-F238E27FC236}">
              <a16:creationId xmlns:a16="http://schemas.microsoft.com/office/drawing/2014/main" id="{61700854-9DA9-47A9-A46D-A6AAA1EA1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29188" cy="5859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113</xdr:col>
      <xdr:colOff>70400</xdr:colOff>
      <xdr:row>71</xdr:row>
      <xdr:rowOff>18515</xdr:rowOff>
    </xdr:to>
    <xdr:pic>
      <xdr:nvPicPr>
        <xdr:cNvPr id="3" name="図 2">
          <a:extLst>
            <a:ext uri="{FF2B5EF4-FFF2-40B4-BE49-F238E27FC236}">
              <a16:creationId xmlns:a16="http://schemas.microsoft.com/office/drawing/2014/main" id="{0F24B1BF-359A-D81A-FD41-5C5DC2A4A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747675" cy="58906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70</xdr:col>
      <xdr:colOff>8428</xdr:colOff>
      <xdr:row>67</xdr:row>
      <xdr:rowOff>82442</xdr:rowOff>
    </xdr:to>
    <xdr:pic>
      <xdr:nvPicPr>
        <xdr:cNvPr id="3" name="図 2">
          <a:extLst>
            <a:ext uri="{FF2B5EF4-FFF2-40B4-BE49-F238E27FC236}">
              <a16:creationId xmlns:a16="http://schemas.microsoft.com/office/drawing/2014/main" id="{2C16AF09-38EB-7F44-F26F-E78E33152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61978" cy="570695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rtup.nagoy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C883-C425-436C-95EA-C8F1E4B65504}">
  <sheetPr>
    <pageSetUpPr fitToPage="1"/>
  </sheetPr>
  <dimension ref="A1:I21"/>
  <sheetViews>
    <sheetView showGridLines="0" tabSelected="1" zoomScale="70" zoomScaleNormal="70" workbookViewId="0">
      <selection activeCell="C3" sqref="C3"/>
    </sheetView>
  </sheetViews>
  <sheetFormatPr defaultRowHeight="34.35" customHeight="1"/>
  <cols>
    <col min="1" max="1" width="3.375" customWidth="1"/>
    <col min="2" max="2" width="21.125" customWidth="1"/>
    <col min="3" max="3" width="72" customWidth="1"/>
    <col min="4" max="4" width="7.875" customWidth="1"/>
    <col min="5" max="5" width="19.5" customWidth="1"/>
    <col min="6" max="7" width="13.375" customWidth="1"/>
    <col min="8" max="8" width="28.875" customWidth="1"/>
  </cols>
  <sheetData>
    <row r="1" spans="1:9" ht="34.35" customHeight="1">
      <c r="A1" s="55" t="s">
        <v>60</v>
      </c>
    </row>
    <row r="2" spans="1:9" ht="34.35" customHeight="1">
      <c r="A2" s="1" t="s">
        <v>17</v>
      </c>
    </row>
    <row r="3" spans="1:9" ht="34.35" customHeight="1">
      <c r="A3" s="1"/>
      <c r="B3" s="15" t="s">
        <v>0</v>
      </c>
      <c r="C3" s="129"/>
    </row>
    <row r="4" spans="1:9" ht="34.35" customHeight="1">
      <c r="A4" s="1"/>
      <c r="B4" s="16" t="s">
        <v>1</v>
      </c>
      <c r="C4" s="129"/>
    </row>
    <row r="5" spans="1:9" ht="34.35" customHeight="1">
      <c r="A5" s="1"/>
      <c r="C5" s="10"/>
    </row>
    <row r="6" spans="1:9" ht="34.35" customHeight="1">
      <c r="A6" s="1"/>
      <c r="B6" s="51" t="s">
        <v>56</v>
      </c>
      <c r="C6" s="10"/>
      <c r="D6" s="10"/>
      <c r="E6" s="10"/>
      <c r="F6" s="10"/>
      <c r="G6" s="10"/>
      <c r="H6" s="10"/>
      <c r="I6" s="10"/>
    </row>
    <row r="7" spans="1:9" ht="34.35" customHeight="1">
      <c r="B7" s="70" t="s">
        <v>75</v>
      </c>
    </row>
    <row r="8" spans="1:9" ht="34.35" customHeight="1">
      <c r="B8" s="51" t="s">
        <v>76</v>
      </c>
    </row>
    <row r="9" spans="1:9" ht="34.35" customHeight="1">
      <c r="B9" s="51" t="s">
        <v>77</v>
      </c>
    </row>
    <row r="10" spans="1:9" ht="23.25" customHeight="1">
      <c r="B10" s="51"/>
    </row>
    <row r="11" spans="1:9" ht="34.35" customHeight="1">
      <c r="B11" s="51" t="s">
        <v>65</v>
      </c>
    </row>
    <row r="12" spans="1:9" ht="34.35" customHeight="1">
      <c r="B12" s="51" t="s">
        <v>62</v>
      </c>
    </row>
    <row r="13" spans="1:9" ht="34.35" customHeight="1">
      <c r="B13" s="51" t="s">
        <v>64</v>
      </c>
    </row>
    <row r="14" spans="1:9" ht="34.35" customHeight="1">
      <c r="B14" s="51"/>
    </row>
    <row r="15" spans="1:9" ht="25.5" customHeight="1">
      <c r="B15" s="51" t="s">
        <v>119</v>
      </c>
    </row>
    <row r="16" spans="1:9" ht="25.5" customHeight="1">
      <c r="B16" s="51" t="s">
        <v>120</v>
      </c>
    </row>
    <row r="17" spans="2:2" ht="34.35" customHeight="1">
      <c r="B17" s="51" t="s">
        <v>99</v>
      </c>
    </row>
    <row r="18" spans="2:2" ht="26.25" customHeight="1">
      <c r="B18" s="51"/>
    </row>
    <row r="19" spans="2:2" ht="34.35" customHeight="1">
      <c r="B19" s="1" t="s">
        <v>54</v>
      </c>
    </row>
    <row r="20" spans="2:2" ht="34.35" customHeight="1">
      <c r="B20" s="1" t="s">
        <v>55</v>
      </c>
    </row>
    <row r="21" spans="2:2" ht="34.35" customHeight="1">
      <c r="B21" s="56" t="s">
        <v>63</v>
      </c>
    </row>
  </sheetData>
  <sheetProtection algorithmName="SHA-512" hashValue="RiyfR5KExP0tWpl9vp8e1YP8HaA7juxvVFN2cQJ51jOXSNcyUVCGFyTxaTjbIN+p8wUdOkJp6lvrovW4Y6iNvg==" saltValue="VTwGIiFLZnI0HahepQAxHw==" spinCount="100000" sheet="1" objects="1" scenarios="1"/>
  <phoneticPr fontId="2"/>
  <hyperlinks>
    <hyperlink ref="B21" r:id="rId1" xr:uid="{10CB5A14-62A8-4CB7-B339-2D318196195E}"/>
  </hyperlinks>
  <pageMargins left="0.7" right="0.7" top="0.75" bottom="0.75" header="0.3" footer="0.3"/>
  <pageSetup paperSize="9" scale="72"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1231-ADCD-472D-BDC9-725BB775C1D2}">
  <sheetPr>
    <tabColor rgb="FF92D050"/>
  </sheetPr>
  <dimension ref="A1:BQ70"/>
  <sheetViews>
    <sheetView showGridLines="0" showRowColHeaders="0" zoomScaleNormal="100" workbookViewId="0">
      <selection activeCell="BX23" sqref="BX23"/>
    </sheetView>
  </sheetViews>
  <sheetFormatPr defaultColWidth="1.75" defaultRowHeight="6.95" customHeight="1"/>
  <cols>
    <col min="4" max="4" width="1.375" customWidth="1"/>
    <col min="29" max="29" width="2" customWidth="1"/>
    <col min="30" max="30" width="2.25" customWidth="1"/>
    <col min="46" max="46" width="1.375" customWidth="1"/>
    <col min="52" max="52" width="2.25" customWidth="1"/>
  </cols>
  <sheetData>
    <row r="1" spans="1:69" ht="6.95" customHeight="1">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row>
    <row r="2" spans="1:69" ht="6.9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row>
    <row r="3" spans="1:69" ht="6.95"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row>
    <row r="4" spans="1:69" ht="6.9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7"/>
      <c r="AP4" s="117"/>
      <c r="AQ4" s="117"/>
      <c r="AR4" s="117"/>
      <c r="AS4" s="117"/>
      <c r="AT4" s="117"/>
      <c r="AU4" s="117"/>
      <c r="AV4" s="117"/>
      <c r="AW4" s="117"/>
      <c r="AX4" s="117"/>
      <c r="AY4" s="117"/>
      <c r="AZ4" s="117"/>
      <c r="BA4" s="117"/>
      <c r="BB4" s="117"/>
      <c r="BC4" s="117"/>
      <c r="BD4" s="117"/>
      <c r="BE4" s="117"/>
      <c r="BF4" s="117"/>
      <c r="BG4" s="117"/>
      <c r="BH4" s="112"/>
      <c r="BI4" s="112"/>
      <c r="BJ4" s="112"/>
      <c r="BK4" s="112"/>
      <c r="BL4" s="112"/>
      <c r="BM4" s="112"/>
      <c r="BN4" s="112"/>
      <c r="BO4" s="112"/>
      <c r="BP4" s="112"/>
      <c r="BQ4" s="112"/>
    </row>
    <row r="5" spans="1:69" ht="7.9" customHeight="1">
      <c r="A5" s="112"/>
      <c r="B5" s="112"/>
      <c r="C5" s="112"/>
      <c r="D5" s="112"/>
      <c r="E5" s="112"/>
      <c r="F5" s="112"/>
      <c r="G5" s="112"/>
      <c r="H5" s="112"/>
      <c r="I5" s="112"/>
      <c r="J5" s="112"/>
      <c r="K5" s="112"/>
      <c r="L5" s="112"/>
      <c r="M5" s="231">
        <f>①事業者名!C3</f>
        <v>0</v>
      </c>
      <c r="N5" s="231"/>
      <c r="O5" s="231"/>
      <c r="P5" s="231"/>
      <c r="Q5" s="231"/>
      <c r="R5" s="231"/>
      <c r="S5" s="231"/>
      <c r="T5" s="231"/>
      <c r="U5" s="231"/>
      <c r="V5" s="231"/>
      <c r="W5" s="231"/>
      <c r="X5" s="231"/>
      <c r="Y5" s="231"/>
      <c r="Z5" s="231"/>
      <c r="AA5" s="231"/>
      <c r="AB5" s="231"/>
      <c r="AC5" s="231"/>
      <c r="AD5" s="231"/>
      <c r="AE5" s="231"/>
      <c r="AF5" s="231"/>
      <c r="AG5" s="231"/>
      <c r="AH5" s="112"/>
      <c r="AI5" s="112"/>
      <c r="AJ5" s="112"/>
      <c r="AK5" s="112"/>
      <c r="AL5" s="112"/>
      <c r="AM5" s="112"/>
      <c r="AN5" s="252">
        <f>②本人事項!C4</f>
        <v>0</v>
      </c>
      <c r="AO5" s="252"/>
      <c r="AP5" s="252"/>
      <c r="AQ5" s="252"/>
      <c r="AR5" s="252"/>
      <c r="AS5" s="252"/>
      <c r="AT5" s="252"/>
      <c r="AU5" s="252"/>
      <c r="AV5" s="252"/>
      <c r="AW5" s="252"/>
      <c r="AX5" s="252"/>
      <c r="AY5" s="252"/>
      <c r="AZ5" s="252"/>
      <c r="BA5" s="252"/>
      <c r="BB5" s="252"/>
      <c r="BC5" s="252"/>
      <c r="BD5" s="252"/>
      <c r="BE5" s="252"/>
      <c r="BF5" s="252"/>
      <c r="BG5" s="252"/>
      <c r="BH5" s="112"/>
      <c r="BI5" s="112"/>
      <c r="BJ5" s="112"/>
      <c r="BK5" s="112"/>
      <c r="BL5" s="112"/>
      <c r="BM5" s="112"/>
      <c r="BN5" s="112"/>
      <c r="BO5" s="112"/>
      <c r="BP5" s="112"/>
      <c r="BQ5" s="112"/>
    </row>
    <row r="6" spans="1:69" ht="6.95" customHeight="1">
      <c r="A6" s="112"/>
      <c r="B6" s="112"/>
      <c r="C6" s="112"/>
      <c r="D6" s="112"/>
      <c r="E6" s="112"/>
      <c r="F6" s="112"/>
      <c r="G6" s="112"/>
      <c r="H6" s="112"/>
      <c r="I6" s="112"/>
      <c r="J6" s="112"/>
      <c r="K6" s="112"/>
      <c r="L6" s="112"/>
      <c r="M6" s="231"/>
      <c r="N6" s="231"/>
      <c r="O6" s="231"/>
      <c r="P6" s="231"/>
      <c r="Q6" s="231"/>
      <c r="R6" s="231"/>
      <c r="S6" s="231"/>
      <c r="T6" s="231"/>
      <c r="U6" s="231"/>
      <c r="V6" s="231"/>
      <c r="W6" s="231"/>
      <c r="X6" s="231"/>
      <c r="Y6" s="231"/>
      <c r="Z6" s="231"/>
      <c r="AA6" s="231"/>
      <c r="AB6" s="231"/>
      <c r="AC6" s="231"/>
      <c r="AD6" s="231"/>
      <c r="AE6" s="231"/>
      <c r="AF6" s="231"/>
      <c r="AG6" s="231"/>
      <c r="AH6" s="112"/>
      <c r="AI6" s="112"/>
      <c r="AJ6" s="112"/>
      <c r="AK6" s="112"/>
      <c r="AL6" s="112"/>
      <c r="AM6" s="112"/>
      <c r="AN6" s="231">
        <f>②本人事項!B4</f>
        <v>0</v>
      </c>
      <c r="AO6" s="231"/>
      <c r="AP6" s="231"/>
      <c r="AQ6" s="231"/>
      <c r="AR6" s="231"/>
      <c r="AS6" s="231"/>
      <c r="AT6" s="231"/>
      <c r="AU6" s="231"/>
      <c r="AV6" s="231"/>
      <c r="AW6" s="231"/>
      <c r="AX6" s="231"/>
      <c r="AY6" s="231"/>
      <c r="AZ6" s="231"/>
      <c r="BA6" s="231"/>
      <c r="BB6" s="231"/>
      <c r="BC6" s="231"/>
      <c r="BD6" s="231"/>
      <c r="BE6" s="231"/>
      <c r="BF6" s="231"/>
      <c r="BG6" s="231"/>
      <c r="BH6" s="118"/>
      <c r="BI6" s="112"/>
      <c r="BJ6" s="112"/>
      <c r="BK6" s="112"/>
      <c r="BL6" s="112"/>
      <c r="BM6" s="112"/>
      <c r="BN6" s="112"/>
      <c r="BO6" s="112"/>
      <c r="BP6" s="112"/>
      <c r="BQ6" s="112"/>
    </row>
    <row r="7" spans="1:69" ht="6.95" customHeight="1">
      <c r="A7" s="112"/>
      <c r="B7" s="112"/>
      <c r="C7" s="112"/>
      <c r="D7" s="112"/>
      <c r="E7" s="112"/>
      <c r="F7" s="112"/>
      <c r="G7" s="112"/>
      <c r="H7" s="112"/>
      <c r="I7" s="112"/>
      <c r="J7" s="112"/>
      <c r="K7" s="112"/>
      <c r="L7" s="112"/>
      <c r="M7" s="231"/>
      <c r="N7" s="231"/>
      <c r="O7" s="231"/>
      <c r="P7" s="231"/>
      <c r="Q7" s="231"/>
      <c r="R7" s="231"/>
      <c r="S7" s="231"/>
      <c r="T7" s="231"/>
      <c r="U7" s="231"/>
      <c r="V7" s="231"/>
      <c r="W7" s="231"/>
      <c r="X7" s="231"/>
      <c r="Y7" s="231"/>
      <c r="Z7" s="231"/>
      <c r="AA7" s="231"/>
      <c r="AB7" s="231"/>
      <c r="AC7" s="231"/>
      <c r="AD7" s="231"/>
      <c r="AE7" s="231"/>
      <c r="AF7" s="231"/>
      <c r="AG7" s="231"/>
      <c r="AH7" s="112"/>
      <c r="AI7" s="112"/>
      <c r="AJ7" s="112"/>
      <c r="AK7" s="112"/>
      <c r="AL7" s="112"/>
      <c r="AM7" s="118"/>
      <c r="AN7" s="231"/>
      <c r="AO7" s="231"/>
      <c r="AP7" s="231"/>
      <c r="AQ7" s="231"/>
      <c r="AR7" s="231"/>
      <c r="AS7" s="231"/>
      <c r="AT7" s="231"/>
      <c r="AU7" s="231"/>
      <c r="AV7" s="231"/>
      <c r="AW7" s="231"/>
      <c r="AX7" s="231"/>
      <c r="AY7" s="231"/>
      <c r="AZ7" s="231"/>
      <c r="BA7" s="231"/>
      <c r="BB7" s="231"/>
      <c r="BC7" s="231"/>
      <c r="BD7" s="231"/>
      <c r="BE7" s="231"/>
      <c r="BF7" s="231"/>
      <c r="BG7" s="231"/>
      <c r="BH7" s="118"/>
      <c r="BI7" s="112"/>
      <c r="BJ7" s="112"/>
      <c r="BK7" s="112"/>
      <c r="BL7" s="112"/>
      <c r="BM7" s="112"/>
      <c r="BN7" s="112"/>
      <c r="BO7" s="112"/>
      <c r="BP7" s="112"/>
      <c r="BQ7" s="112"/>
    </row>
    <row r="8" spans="1:69" ht="6.9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8"/>
      <c r="AN8" s="231"/>
      <c r="AO8" s="231"/>
      <c r="AP8" s="231"/>
      <c r="AQ8" s="231"/>
      <c r="AR8" s="231"/>
      <c r="AS8" s="231"/>
      <c r="AT8" s="231"/>
      <c r="AU8" s="231"/>
      <c r="AV8" s="231"/>
      <c r="AW8" s="231"/>
      <c r="AX8" s="231"/>
      <c r="AY8" s="231"/>
      <c r="AZ8" s="231"/>
      <c r="BA8" s="231"/>
      <c r="BB8" s="231"/>
      <c r="BC8" s="231"/>
      <c r="BD8" s="231"/>
      <c r="BE8" s="231"/>
      <c r="BF8" s="231"/>
      <c r="BG8" s="231"/>
      <c r="BH8" s="118"/>
      <c r="BI8" s="112"/>
      <c r="BJ8" s="112"/>
      <c r="BK8" s="112"/>
      <c r="BL8" s="112"/>
      <c r="BM8" s="112"/>
      <c r="BN8" s="112"/>
      <c r="BO8" s="112"/>
      <c r="BP8" s="112"/>
      <c r="BQ8" s="112"/>
    </row>
    <row r="9" spans="1:69" ht="6.95" customHeight="1">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231"/>
      <c r="AO9" s="231"/>
      <c r="AP9" s="231"/>
      <c r="AQ9" s="231"/>
      <c r="AR9" s="231"/>
      <c r="AS9" s="231"/>
      <c r="AT9" s="231"/>
      <c r="AU9" s="231"/>
      <c r="AV9" s="231"/>
      <c r="AW9" s="231"/>
      <c r="AX9" s="231"/>
      <c r="AY9" s="231"/>
      <c r="AZ9" s="231"/>
      <c r="BA9" s="231"/>
      <c r="BB9" s="231"/>
      <c r="BC9" s="231"/>
      <c r="BD9" s="231"/>
      <c r="BE9" s="231"/>
      <c r="BF9" s="231"/>
      <c r="BG9" s="231"/>
      <c r="BH9" s="112"/>
      <c r="BI9" s="112"/>
      <c r="BJ9" s="112"/>
      <c r="BK9" s="112"/>
      <c r="BL9" s="112"/>
      <c r="BM9" s="112"/>
      <c r="BN9" s="112"/>
      <c r="BO9" s="112"/>
      <c r="BP9" s="112"/>
      <c r="BQ9" s="112"/>
    </row>
    <row r="10" spans="1:69" ht="4.5" customHeight="1">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239">
        <f>②本人事項!M4</f>
        <v>0</v>
      </c>
      <c r="AO10" s="239"/>
      <c r="AP10" s="239"/>
      <c r="AQ10" s="239"/>
      <c r="AR10" s="239"/>
      <c r="AS10" s="239"/>
      <c r="AT10" s="239"/>
      <c r="AU10" s="239"/>
      <c r="AV10" s="239"/>
      <c r="AW10" s="239"/>
      <c r="AX10" s="239"/>
      <c r="AY10" s="239"/>
      <c r="AZ10" s="239"/>
      <c r="BA10" s="239"/>
      <c r="BB10" s="239"/>
      <c r="BC10" s="239"/>
      <c r="BD10" s="239"/>
      <c r="BE10" s="239"/>
      <c r="BF10" s="239"/>
      <c r="BG10" s="239"/>
      <c r="BH10" s="239"/>
      <c r="BI10" s="112"/>
      <c r="BJ10" s="112"/>
      <c r="BK10" s="112"/>
      <c r="BL10" s="112"/>
      <c r="BM10" s="112"/>
      <c r="BN10" s="112"/>
      <c r="BO10" s="112"/>
      <c r="BP10" s="112"/>
      <c r="BQ10" s="112"/>
    </row>
    <row r="11" spans="1:69" ht="6.95" customHeight="1">
      <c r="A11" s="112"/>
      <c r="B11" s="112"/>
      <c r="C11" s="112"/>
      <c r="D11" s="112"/>
      <c r="E11" s="112"/>
      <c r="F11" s="112"/>
      <c r="G11" s="112"/>
      <c r="H11" s="112"/>
      <c r="I11" s="112"/>
      <c r="J11" s="112"/>
      <c r="K11" s="112"/>
      <c r="L11" s="112"/>
      <c r="M11" s="241">
        <f>①事業者名!C4</f>
        <v>0</v>
      </c>
      <c r="N11" s="241"/>
      <c r="O11" s="241"/>
      <c r="P11" s="241"/>
      <c r="Q11" s="241"/>
      <c r="R11" s="241"/>
      <c r="S11" s="241"/>
      <c r="T11" s="241"/>
      <c r="U11" s="241"/>
      <c r="V11" s="241"/>
      <c r="W11" s="241"/>
      <c r="X11" s="241"/>
      <c r="Y11" s="241"/>
      <c r="Z11" s="241"/>
      <c r="AA11" s="241"/>
      <c r="AB11" s="241"/>
      <c r="AC11" s="241"/>
      <c r="AD11" s="241"/>
      <c r="AE11" s="241"/>
      <c r="AF11" s="241"/>
      <c r="AG11" s="112"/>
      <c r="AH11" s="112"/>
      <c r="AI11" s="112"/>
      <c r="AJ11" s="112"/>
      <c r="AK11" s="112"/>
      <c r="AL11" s="112"/>
      <c r="AM11" s="112"/>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112"/>
      <c r="BJ11" s="112"/>
      <c r="BK11" s="112"/>
      <c r="BL11" s="112"/>
      <c r="BM11" s="112"/>
      <c r="BN11" s="112"/>
      <c r="BO11" s="112"/>
      <c r="BP11" s="112"/>
      <c r="BQ11" s="112"/>
    </row>
    <row r="12" spans="1:69" ht="6.95" customHeight="1">
      <c r="A12" s="112"/>
      <c r="B12" s="112"/>
      <c r="C12" s="112"/>
      <c r="D12" s="112"/>
      <c r="E12" s="112"/>
      <c r="F12" s="112"/>
      <c r="G12" s="112"/>
      <c r="H12" s="112"/>
      <c r="I12" s="112"/>
      <c r="J12" s="112"/>
      <c r="K12" s="112"/>
      <c r="L12" s="112"/>
      <c r="M12" s="241"/>
      <c r="N12" s="241"/>
      <c r="O12" s="241"/>
      <c r="P12" s="241"/>
      <c r="Q12" s="241"/>
      <c r="R12" s="241"/>
      <c r="S12" s="241"/>
      <c r="T12" s="241"/>
      <c r="U12" s="241"/>
      <c r="V12" s="241"/>
      <c r="W12" s="241"/>
      <c r="X12" s="241"/>
      <c r="Y12" s="241"/>
      <c r="Z12" s="241"/>
      <c r="AA12" s="241"/>
      <c r="AB12" s="241"/>
      <c r="AC12" s="241"/>
      <c r="AD12" s="241"/>
      <c r="AE12" s="241"/>
      <c r="AF12" s="241"/>
      <c r="AG12" s="112"/>
      <c r="AH12" s="112"/>
      <c r="AI12" s="112"/>
      <c r="AJ12" s="112"/>
      <c r="AK12" s="112"/>
      <c r="AL12" s="112"/>
      <c r="AM12" s="112"/>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112"/>
      <c r="BJ12" s="112"/>
      <c r="BK12" s="112"/>
      <c r="BL12" s="112"/>
      <c r="BM12" s="112"/>
      <c r="BN12" s="112"/>
      <c r="BO12" s="112"/>
      <c r="BP12" s="112"/>
      <c r="BQ12" s="112"/>
    </row>
    <row r="13" spans="1:69" ht="6.95" customHeight="1">
      <c r="A13" s="112"/>
      <c r="B13" s="112"/>
      <c r="C13" s="112"/>
      <c r="D13" s="112"/>
      <c r="E13" s="112"/>
      <c r="F13" s="112"/>
      <c r="G13" s="112"/>
      <c r="H13" s="112"/>
      <c r="I13" s="112"/>
      <c r="J13" s="112"/>
      <c r="K13" s="112"/>
      <c r="L13" s="112"/>
      <c r="M13" s="241"/>
      <c r="N13" s="241"/>
      <c r="O13" s="241"/>
      <c r="P13" s="241"/>
      <c r="Q13" s="241"/>
      <c r="R13" s="241"/>
      <c r="S13" s="241"/>
      <c r="T13" s="241"/>
      <c r="U13" s="241"/>
      <c r="V13" s="241"/>
      <c r="W13" s="241"/>
      <c r="X13" s="241"/>
      <c r="Y13" s="241"/>
      <c r="Z13" s="241"/>
      <c r="AA13" s="241"/>
      <c r="AB13" s="241"/>
      <c r="AC13" s="241"/>
      <c r="AD13" s="241"/>
      <c r="AE13" s="241"/>
      <c r="AF13" s="241"/>
      <c r="AG13" s="112"/>
      <c r="AH13" s="112"/>
      <c r="AI13" s="112"/>
      <c r="AJ13" s="112"/>
      <c r="AK13" s="112"/>
      <c r="AL13" s="112"/>
      <c r="AM13" s="112"/>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112"/>
      <c r="BJ13" s="112"/>
      <c r="BK13" s="112"/>
      <c r="BL13" s="112"/>
      <c r="BM13" s="112"/>
      <c r="BN13" s="112"/>
      <c r="BO13" s="112"/>
      <c r="BP13" s="112"/>
      <c r="BQ13" s="112"/>
    </row>
    <row r="14" spans="1:69" ht="5.65"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row>
    <row r="15" spans="1:69" ht="3"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row>
    <row r="16" spans="1:69" ht="6.95" customHeight="1">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row>
    <row r="17" spans="1:69" ht="6.95" customHeight="1">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row>
    <row r="18" spans="1:69" ht="6.95" customHeight="1">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row>
    <row r="19" spans="1:69" ht="6.95" customHeight="1">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8"/>
      <c r="BI19" s="112"/>
      <c r="BJ19" s="112"/>
      <c r="BK19" s="112"/>
      <c r="BL19" s="112"/>
      <c r="BM19" s="112"/>
      <c r="BN19" s="112"/>
      <c r="BO19" s="112"/>
      <c r="BP19" s="112"/>
      <c r="BQ19" s="112"/>
    </row>
    <row r="20" spans="1:69" ht="9" customHeight="1">
      <c r="A20" s="112"/>
      <c r="B20" s="112"/>
      <c r="C20" s="112"/>
      <c r="D20" s="112"/>
      <c r="E20" s="225">
        <f>④保険事項!B3</f>
        <v>0</v>
      </c>
      <c r="F20" s="225"/>
      <c r="G20" s="225"/>
      <c r="H20" s="225"/>
      <c r="I20" s="225"/>
      <c r="J20" s="225"/>
      <c r="K20" s="112"/>
      <c r="L20" s="112"/>
      <c r="M20" s="112"/>
      <c r="N20" s="112"/>
      <c r="O20" s="112"/>
      <c r="P20" s="112"/>
      <c r="Q20" s="112"/>
      <c r="R20" s="112"/>
      <c r="S20" s="112"/>
      <c r="T20" s="112"/>
      <c r="U20" s="112"/>
      <c r="V20" s="112"/>
      <c r="W20" s="112"/>
      <c r="X20" s="112"/>
      <c r="Y20" s="112"/>
      <c r="Z20" s="112"/>
      <c r="AA20" s="112"/>
      <c r="AB20" s="112"/>
      <c r="AC20" s="112"/>
      <c r="AD20" s="244" t="str">
        <f>IF(④保険事項!C3="新","○","")</f>
        <v/>
      </c>
      <c r="AE20" s="244" t="str">
        <f>IF(④保険事項!C3="旧","○","")</f>
        <v/>
      </c>
      <c r="AF20" s="112"/>
      <c r="AG20" s="253">
        <f>④保険事項!D3</f>
        <v>0</v>
      </c>
      <c r="AH20" s="253"/>
      <c r="AI20" s="253"/>
      <c r="AJ20" s="253"/>
      <c r="AK20" s="112"/>
      <c r="AL20" s="112"/>
      <c r="AM20" s="112"/>
      <c r="AN20" s="112"/>
      <c r="AO20" s="112"/>
      <c r="AP20" s="250">
        <f>④保険事項!B16</f>
        <v>0</v>
      </c>
      <c r="AQ20" s="250"/>
      <c r="AR20" s="250"/>
      <c r="AS20" s="250"/>
      <c r="AT20" s="250"/>
      <c r="AU20" s="112"/>
      <c r="AV20" s="112"/>
      <c r="AW20" s="112"/>
      <c r="AX20" s="112"/>
      <c r="AY20" s="112"/>
      <c r="AZ20" s="112"/>
      <c r="BA20" s="112"/>
      <c r="BB20" s="112"/>
      <c r="BC20" s="112"/>
      <c r="BD20" s="112"/>
      <c r="BE20" s="112"/>
      <c r="BF20" s="112"/>
      <c r="BG20" s="244" t="str">
        <f>IF(④保険事項!C16="地震","○","")</f>
        <v/>
      </c>
      <c r="BH20" s="244"/>
      <c r="BI20" s="112"/>
      <c r="BJ20" s="246">
        <f>④保険事項!D16</f>
        <v>0</v>
      </c>
      <c r="BK20" s="246"/>
      <c r="BL20" s="246"/>
      <c r="BM20" s="246"/>
      <c r="BN20" s="112"/>
      <c r="BO20" s="112"/>
      <c r="BP20" s="112"/>
      <c r="BQ20" s="112"/>
    </row>
    <row r="21" spans="1:69" ht="3.4" customHeight="1">
      <c r="A21" s="112"/>
      <c r="B21" s="112"/>
      <c r="C21" s="112"/>
      <c r="D21" s="112"/>
      <c r="E21" s="225"/>
      <c r="F21" s="225"/>
      <c r="G21" s="225"/>
      <c r="H21" s="225"/>
      <c r="I21" s="225"/>
      <c r="J21" s="225"/>
      <c r="K21" s="112"/>
      <c r="L21" s="112"/>
      <c r="M21" s="112"/>
      <c r="N21" s="112"/>
      <c r="O21" s="112"/>
      <c r="P21" s="112"/>
      <c r="Q21" s="112"/>
      <c r="R21" s="112"/>
      <c r="S21" s="112"/>
      <c r="T21" s="112"/>
      <c r="U21" s="112"/>
      <c r="V21" s="112"/>
      <c r="W21" s="112"/>
      <c r="X21" s="112"/>
      <c r="Y21" s="112"/>
      <c r="Z21" s="112"/>
      <c r="AA21" s="112"/>
      <c r="AB21" s="112"/>
      <c r="AC21" s="112"/>
      <c r="AD21" s="244"/>
      <c r="AE21" s="244"/>
      <c r="AF21" s="112"/>
      <c r="AG21" s="253"/>
      <c r="AH21" s="253"/>
      <c r="AI21" s="253"/>
      <c r="AJ21" s="253"/>
      <c r="AK21" s="112"/>
      <c r="AL21" s="112"/>
      <c r="AM21" s="112"/>
      <c r="AN21" s="112"/>
      <c r="AO21" s="112"/>
      <c r="AP21" s="250"/>
      <c r="AQ21" s="250"/>
      <c r="AR21" s="250"/>
      <c r="AS21" s="250"/>
      <c r="AT21" s="250"/>
      <c r="AU21" s="112"/>
      <c r="AV21" s="112"/>
      <c r="AW21" s="112"/>
      <c r="AX21" s="112"/>
      <c r="AY21" s="112"/>
      <c r="AZ21" s="112"/>
      <c r="BA21" s="112"/>
      <c r="BB21" s="112"/>
      <c r="BC21" s="112"/>
      <c r="BD21" s="112"/>
      <c r="BE21" s="112"/>
      <c r="BF21" s="112"/>
      <c r="BG21" s="244"/>
      <c r="BH21" s="244"/>
      <c r="BI21" s="112"/>
      <c r="BJ21" s="246"/>
      <c r="BK21" s="246"/>
      <c r="BL21" s="246"/>
      <c r="BM21" s="246"/>
      <c r="BN21" s="112"/>
      <c r="BO21" s="112"/>
      <c r="BP21" s="112"/>
      <c r="BQ21" s="112"/>
    </row>
    <row r="22" spans="1:69" ht="6.95" customHeight="1">
      <c r="A22" s="112"/>
      <c r="B22" s="112"/>
      <c r="C22" s="112"/>
      <c r="D22" s="112"/>
      <c r="E22" s="116"/>
      <c r="F22" s="116"/>
      <c r="G22" s="116"/>
      <c r="H22" s="116"/>
      <c r="I22" s="116"/>
      <c r="J22" s="116"/>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250"/>
      <c r="AQ22" s="250"/>
      <c r="AR22" s="250"/>
      <c r="AS22" s="250"/>
      <c r="AT22" s="250"/>
      <c r="AU22" s="112"/>
      <c r="AV22" s="112"/>
      <c r="AW22" s="112"/>
      <c r="AX22" s="112"/>
      <c r="AY22" s="112"/>
      <c r="AZ22" s="112"/>
      <c r="BA22" s="112"/>
      <c r="BB22" s="112"/>
      <c r="BC22" s="112"/>
      <c r="BD22" s="112"/>
      <c r="BE22" s="112"/>
      <c r="BF22" s="112"/>
      <c r="BG22" s="244" t="str">
        <f>IF(④保険事項!C16="旧長期","○","")</f>
        <v/>
      </c>
      <c r="BH22" s="244"/>
      <c r="BI22" s="112"/>
      <c r="BJ22" s="246"/>
      <c r="BK22" s="246"/>
      <c r="BL22" s="246"/>
      <c r="BM22" s="246"/>
      <c r="BN22" s="112"/>
      <c r="BO22" s="112"/>
      <c r="BP22" s="112"/>
      <c r="BQ22" s="112"/>
    </row>
    <row r="23" spans="1:69" ht="6.95" customHeight="1">
      <c r="A23" s="112"/>
      <c r="B23" s="112"/>
      <c r="C23" s="112"/>
      <c r="D23" s="112"/>
      <c r="E23" s="225">
        <f>④保険事項!B4</f>
        <v>0</v>
      </c>
      <c r="F23" s="225"/>
      <c r="G23" s="225"/>
      <c r="H23" s="225"/>
      <c r="I23" s="225"/>
      <c r="J23" s="225"/>
      <c r="K23" s="112"/>
      <c r="L23" s="112"/>
      <c r="M23" s="112"/>
      <c r="N23" s="112"/>
      <c r="O23" s="112"/>
      <c r="P23" s="112"/>
      <c r="Q23" s="112"/>
      <c r="R23" s="112"/>
      <c r="S23" s="112"/>
      <c r="T23" s="112"/>
      <c r="U23" s="112"/>
      <c r="V23" s="112"/>
      <c r="W23" s="112"/>
      <c r="X23" s="112"/>
      <c r="Y23" s="112"/>
      <c r="Z23" s="112"/>
      <c r="AA23" s="112"/>
      <c r="AB23" s="112"/>
      <c r="AC23" s="112"/>
      <c r="AD23" s="244" t="str">
        <f>IF(④保険事項!C4="新","○","")</f>
        <v/>
      </c>
      <c r="AE23" s="244" t="str">
        <f>IF(④保険事項!C4="旧","○","")</f>
        <v/>
      </c>
      <c r="AF23" s="112"/>
      <c r="AG23" s="253">
        <f>④保険事項!D4</f>
        <v>0</v>
      </c>
      <c r="AH23" s="253"/>
      <c r="AI23" s="253"/>
      <c r="AJ23" s="253"/>
      <c r="AK23" s="112"/>
      <c r="AL23" s="112"/>
      <c r="AM23" s="112"/>
      <c r="AN23" s="112"/>
      <c r="AO23" s="112"/>
      <c r="AP23" s="250"/>
      <c r="AQ23" s="250"/>
      <c r="AR23" s="250"/>
      <c r="AS23" s="250"/>
      <c r="AT23" s="250"/>
      <c r="AU23" s="112"/>
      <c r="AV23" s="112"/>
      <c r="AW23" s="112"/>
      <c r="AX23" s="112"/>
      <c r="AY23" s="112"/>
      <c r="AZ23" s="112"/>
      <c r="BA23" s="112"/>
      <c r="BB23" s="112"/>
      <c r="BC23" s="112"/>
      <c r="BD23" s="112"/>
      <c r="BE23" s="112"/>
      <c r="BF23" s="112"/>
      <c r="BG23" s="244"/>
      <c r="BH23" s="244"/>
      <c r="BI23" s="112"/>
      <c r="BJ23" s="112"/>
      <c r="BK23" s="112"/>
      <c r="BL23" s="112"/>
      <c r="BM23" s="112"/>
      <c r="BN23" s="112"/>
      <c r="BO23" s="112"/>
      <c r="BP23" s="112"/>
      <c r="BQ23" s="112"/>
    </row>
    <row r="24" spans="1:69" ht="9" customHeight="1">
      <c r="A24" s="112"/>
      <c r="B24" s="112"/>
      <c r="C24" s="112"/>
      <c r="D24" s="112"/>
      <c r="E24" s="225"/>
      <c r="F24" s="225"/>
      <c r="G24" s="225"/>
      <c r="H24" s="225"/>
      <c r="I24" s="225"/>
      <c r="J24" s="225"/>
      <c r="K24" s="112"/>
      <c r="L24" s="112"/>
      <c r="M24" s="112"/>
      <c r="N24" s="112"/>
      <c r="O24" s="112"/>
      <c r="P24" s="112"/>
      <c r="Q24" s="112"/>
      <c r="R24" s="112"/>
      <c r="S24" s="112"/>
      <c r="T24" s="112"/>
      <c r="U24" s="112"/>
      <c r="V24" s="112"/>
      <c r="W24" s="112"/>
      <c r="X24" s="112"/>
      <c r="Y24" s="112"/>
      <c r="Z24" s="112"/>
      <c r="AA24" s="112"/>
      <c r="AB24" s="112"/>
      <c r="AC24" s="112"/>
      <c r="AD24" s="244"/>
      <c r="AE24" s="244"/>
      <c r="AF24" s="112"/>
      <c r="AG24" s="253"/>
      <c r="AH24" s="253"/>
      <c r="AI24" s="253"/>
      <c r="AJ24" s="253"/>
      <c r="AK24" s="112"/>
      <c r="AL24" s="112"/>
      <c r="AM24" s="112"/>
      <c r="AN24" s="112"/>
      <c r="AO24" s="112"/>
      <c r="AP24" s="250">
        <f>④保険事項!B17</f>
        <v>0</v>
      </c>
      <c r="AQ24" s="250"/>
      <c r="AR24" s="250"/>
      <c r="AS24" s="250"/>
      <c r="AT24" s="250"/>
      <c r="AU24" s="112"/>
      <c r="AV24" s="112"/>
      <c r="AW24" s="112"/>
      <c r="AX24" s="112"/>
      <c r="AY24" s="112"/>
      <c r="AZ24" s="112"/>
      <c r="BA24" s="112"/>
      <c r="BB24" s="112"/>
      <c r="BC24" s="112"/>
      <c r="BD24" s="112"/>
      <c r="BE24" s="112"/>
      <c r="BF24" s="112"/>
      <c r="BG24" s="244" t="str">
        <f>IF(④保険事項!C17="地震","○","")</f>
        <v/>
      </c>
      <c r="BH24" s="244"/>
      <c r="BI24" s="112"/>
      <c r="BJ24" s="246">
        <f>④保険事項!D17</f>
        <v>0</v>
      </c>
      <c r="BK24" s="246"/>
      <c r="BL24" s="246"/>
      <c r="BM24" s="246"/>
      <c r="BN24" s="112"/>
      <c r="BO24" s="112"/>
      <c r="BP24" s="112"/>
      <c r="BQ24" s="112"/>
    </row>
    <row r="25" spans="1:69" ht="3.75" customHeight="1">
      <c r="A25" s="112"/>
      <c r="B25" s="112"/>
      <c r="C25" s="112"/>
      <c r="D25" s="112"/>
      <c r="E25" s="116"/>
      <c r="F25" s="116"/>
      <c r="G25" s="116"/>
      <c r="H25" s="116"/>
      <c r="I25" s="116"/>
      <c r="J25" s="116"/>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250"/>
      <c r="AQ25" s="250"/>
      <c r="AR25" s="250"/>
      <c r="AS25" s="250"/>
      <c r="AT25" s="250"/>
      <c r="AU25" s="112"/>
      <c r="AV25" s="112"/>
      <c r="AW25" s="112"/>
      <c r="AX25" s="112"/>
      <c r="AY25" s="112"/>
      <c r="AZ25" s="112"/>
      <c r="BA25" s="112"/>
      <c r="BB25" s="112"/>
      <c r="BC25" s="112"/>
      <c r="BD25" s="112"/>
      <c r="BE25" s="112"/>
      <c r="BF25" s="112"/>
      <c r="BG25" s="244"/>
      <c r="BH25" s="244"/>
      <c r="BI25" s="112"/>
      <c r="BJ25" s="246"/>
      <c r="BK25" s="246"/>
      <c r="BL25" s="246"/>
      <c r="BM25" s="246"/>
      <c r="BN25" s="112"/>
      <c r="BO25" s="112"/>
      <c r="BP25" s="112"/>
      <c r="BQ25" s="112"/>
    </row>
    <row r="26" spans="1:69" ht="4.9000000000000004" customHeight="1">
      <c r="A26" s="112"/>
      <c r="B26" s="112"/>
      <c r="C26" s="112"/>
      <c r="D26" s="112"/>
      <c r="E26" s="225">
        <f>④保険事項!B5</f>
        <v>0</v>
      </c>
      <c r="F26" s="225"/>
      <c r="G26" s="225"/>
      <c r="H26" s="225"/>
      <c r="I26" s="225"/>
      <c r="J26" s="225"/>
      <c r="K26" s="112"/>
      <c r="L26" s="112"/>
      <c r="M26" s="112"/>
      <c r="N26" s="112"/>
      <c r="O26" s="112"/>
      <c r="P26" s="112"/>
      <c r="Q26" s="112"/>
      <c r="R26" s="112"/>
      <c r="S26" s="112"/>
      <c r="T26" s="112"/>
      <c r="U26" s="112"/>
      <c r="V26" s="112"/>
      <c r="W26" s="112"/>
      <c r="X26" s="112"/>
      <c r="Y26" s="112"/>
      <c r="Z26" s="112"/>
      <c r="AA26" s="112"/>
      <c r="AB26" s="112"/>
      <c r="AC26" s="112"/>
      <c r="AD26" s="244" t="str">
        <f>IF(④保険事項!C5="新","○","")</f>
        <v/>
      </c>
      <c r="AE26" s="244" t="str">
        <f>IF(④保険事項!C5="旧","○","")</f>
        <v/>
      </c>
      <c r="AF26" s="112"/>
      <c r="AG26" s="253">
        <f>④保険事項!D5</f>
        <v>0</v>
      </c>
      <c r="AH26" s="253"/>
      <c r="AI26" s="253"/>
      <c r="AJ26" s="253"/>
      <c r="AK26" s="112"/>
      <c r="AL26" s="112"/>
      <c r="AM26" s="112"/>
      <c r="AN26" s="112"/>
      <c r="AO26" s="112"/>
      <c r="AP26" s="250"/>
      <c r="AQ26" s="250"/>
      <c r="AR26" s="250"/>
      <c r="AS26" s="250"/>
      <c r="AT26" s="250"/>
      <c r="AU26" s="112"/>
      <c r="AV26" s="112"/>
      <c r="AW26" s="112"/>
      <c r="AX26" s="112"/>
      <c r="AY26" s="112"/>
      <c r="AZ26" s="112"/>
      <c r="BA26" s="112"/>
      <c r="BB26" s="112"/>
      <c r="BC26" s="112"/>
      <c r="BD26" s="112"/>
      <c r="BE26" s="112"/>
      <c r="BF26" s="112"/>
      <c r="BG26" s="244" t="str">
        <f>IF(④保険事項!C17="旧長期","○","")</f>
        <v/>
      </c>
      <c r="BH26" s="244"/>
      <c r="BI26" s="112"/>
      <c r="BJ26" s="246"/>
      <c r="BK26" s="246"/>
      <c r="BL26" s="246"/>
      <c r="BM26" s="246"/>
      <c r="BN26" s="112"/>
      <c r="BO26" s="112"/>
      <c r="BP26" s="112"/>
      <c r="BQ26" s="112"/>
    </row>
    <row r="27" spans="1:69" ht="8.65" customHeight="1">
      <c r="A27" s="112"/>
      <c r="B27" s="112"/>
      <c r="C27" s="112"/>
      <c r="D27" s="112"/>
      <c r="E27" s="225"/>
      <c r="F27" s="225"/>
      <c r="G27" s="225"/>
      <c r="H27" s="225"/>
      <c r="I27" s="225"/>
      <c r="J27" s="225"/>
      <c r="K27" s="112"/>
      <c r="L27" s="112"/>
      <c r="M27" s="112"/>
      <c r="N27" s="112"/>
      <c r="O27" s="112"/>
      <c r="P27" s="112"/>
      <c r="Q27" s="112"/>
      <c r="R27" s="112"/>
      <c r="S27" s="112"/>
      <c r="T27" s="112"/>
      <c r="U27" s="112"/>
      <c r="V27" s="112"/>
      <c r="W27" s="112"/>
      <c r="X27" s="112"/>
      <c r="Y27" s="112"/>
      <c r="Z27" s="112"/>
      <c r="AA27" s="112"/>
      <c r="AB27" s="112"/>
      <c r="AC27" s="112"/>
      <c r="AD27" s="244"/>
      <c r="AE27" s="244"/>
      <c r="AF27" s="112"/>
      <c r="AG27" s="253"/>
      <c r="AH27" s="253"/>
      <c r="AI27" s="253"/>
      <c r="AJ27" s="253"/>
      <c r="AK27" s="112"/>
      <c r="AL27" s="112"/>
      <c r="AM27" s="112"/>
      <c r="AN27" s="112"/>
      <c r="AO27" s="112"/>
      <c r="AP27" s="250"/>
      <c r="AQ27" s="250"/>
      <c r="AR27" s="250"/>
      <c r="AS27" s="250"/>
      <c r="AT27" s="250"/>
      <c r="AU27" s="112"/>
      <c r="AV27" s="112"/>
      <c r="AW27" s="112"/>
      <c r="AX27" s="112"/>
      <c r="AY27" s="112"/>
      <c r="AZ27" s="112"/>
      <c r="BA27" s="112"/>
      <c r="BB27" s="112"/>
      <c r="BC27" s="112"/>
      <c r="BD27" s="112"/>
      <c r="BE27" s="112"/>
      <c r="BF27" s="112"/>
      <c r="BG27" s="244"/>
      <c r="BH27" s="244"/>
      <c r="BI27" s="112"/>
      <c r="BJ27" s="246"/>
      <c r="BK27" s="246"/>
      <c r="BL27" s="246"/>
      <c r="BM27" s="246"/>
      <c r="BN27" s="112"/>
      <c r="BO27" s="112"/>
      <c r="BP27" s="112"/>
      <c r="BQ27" s="112"/>
    </row>
    <row r="28" spans="1:69" ht="8.25" customHeight="1">
      <c r="A28" s="112"/>
      <c r="B28" s="112"/>
      <c r="C28" s="112"/>
      <c r="D28" s="112"/>
      <c r="E28" s="225">
        <f>④保険事項!B6</f>
        <v>0</v>
      </c>
      <c r="F28" s="225"/>
      <c r="G28" s="225"/>
      <c r="H28" s="225"/>
      <c r="I28" s="225"/>
      <c r="J28" s="225"/>
      <c r="K28" s="112"/>
      <c r="L28" s="112"/>
      <c r="M28" s="112"/>
      <c r="N28" s="112"/>
      <c r="O28" s="112"/>
      <c r="P28" s="112"/>
      <c r="Q28" s="112"/>
      <c r="R28" s="112"/>
      <c r="S28" s="112"/>
      <c r="T28" s="112"/>
      <c r="U28" s="112"/>
      <c r="V28" s="112"/>
      <c r="W28" s="112"/>
      <c r="X28" s="112"/>
      <c r="Y28" s="112"/>
      <c r="Z28" s="112"/>
      <c r="AA28" s="112"/>
      <c r="AB28" s="112"/>
      <c r="AC28" s="112"/>
      <c r="AD28" s="244" t="str">
        <f>IF(④保険事項!C6="新","○","")</f>
        <v/>
      </c>
      <c r="AE28" s="244" t="str">
        <f>IF(④保険事項!C6="旧","○","")</f>
        <v/>
      </c>
      <c r="AF28" s="112"/>
      <c r="AG28" s="253">
        <f>④保険事項!D6</f>
        <v>0</v>
      </c>
      <c r="AH28" s="253"/>
      <c r="AI28" s="253"/>
      <c r="AJ28" s="253"/>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8"/>
      <c r="BH28" s="118"/>
      <c r="BI28" s="112"/>
      <c r="BJ28" s="112"/>
      <c r="BK28" s="112"/>
      <c r="BL28" s="246">
        <f>計算!I49</f>
        <v>0</v>
      </c>
      <c r="BM28" s="246"/>
      <c r="BN28" s="246"/>
      <c r="BO28" s="246"/>
      <c r="BP28" s="112"/>
      <c r="BQ28" s="112"/>
    </row>
    <row r="29" spans="1:69" ht="10.15" customHeight="1">
      <c r="A29" s="112"/>
      <c r="B29" s="112"/>
      <c r="C29" s="112"/>
      <c r="D29" s="112"/>
      <c r="E29" s="225"/>
      <c r="F29" s="225"/>
      <c r="G29" s="225"/>
      <c r="H29" s="225"/>
      <c r="I29" s="225"/>
      <c r="J29" s="225"/>
      <c r="K29" s="112"/>
      <c r="L29" s="112"/>
      <c r="M29" s="112"/>
      <c r="N29" s="112"/>
      <c r="O29" s="112"/>
      <c r="P29" s="112"/>
      <c r="Q29" s="112"/>
      <c r="R29" s="112"/>
      <c r="S29" s="112"/>
      <c r="T29" s="112"/>
      <c r="U29" s="112"/>
      <c r="V29" s="112"/>
      <c r="W29" s="112"/>
      <c r="X29" s="112"/>
      <c r="Y29" s="112"/>
      <c r="Z29" s="112"/>
      <c r="AA29" s="112"/>
      <c r="AB29" s="112"/>
      <c r="AC29" s="112"/>
      <c r="AD29" s="244"/>
      <c r="AE29" s="244"/>
      <c r="AF29" s="112"/>
      <c r="AG29" s="253"/>
      <c r="AH29" s="253"/>
      <c r="AI29" s="253"/>
      <c r="AJ29" s="253"/>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246"/>
      <c r="BM29" s="246"/>
      <c r="BN29" s="246"/>
      <c r="BO29" s="246"/>
      <c r="BP29" s="112"/>
      <c r="BQ29" s="112"/>
    </row>
    <row r="30" spans="1:69" ht="8.65" customHeight="1">
      <c r="A30" s="112"/>
      <c r="B30" s="112"/>
      <c r="C30" s="112"/>
      <c r="D30" s="112"/>
      <c r="E30" s="112"/>
      <c r="F30" s="112"/>
      <c r="G30" s="112"/>
      <c r="H30" s="112"/>
      <c r="I30" s="112"/>
      <c r="J30" s="112"/>
      <c r="K30" s="246">
        <f>計算!I35</f>
        <v>0</v>
      </c>
      <c r="L30" s="246"/>
      <c r="M30" s="246"/>
      <c r="N30" s="246"/>
      <c r="O30" s="112"/>
      <c r="P30" s="112"/>
      <c r="Q30" s="112"/>
      <c r="R30" s="112"/>
      <c r="S30" s="112"/>
      <c r="T30" s="112"/>
      <c r="U30" s="112"/>
      <c r="V30" s="112"/>
      <c r="W30" s="112"/>
      <c r="X30" s="254">
        <f>計算!N35</f>
        <v>0</v>
      </c>
      <c r="Y30" s="254"/>
      <c r="Z30" s="254"/>
      <c r="AA30" s="254"/>
      <c r="AB30" s="254"/>
      <c r="AC30" s="112"/>
      <c r="AD30" s="112"/>
      <c r="AE30" s="112"/>
      <c r="AF30" s="112"/>
      <c r="AG30" s="112"/>
      <c r="AH30" s="112"/>
      <c r="AI30" s="254">
        <f>計算!O35</f>
        <v>0</v>
      </c>
      <c r="AJ30" s="254"/>
      <c r="AK30" s="254"/>
      <c r="AL30" s="254"/>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246">
        <f>計算!I50</f>
        <v>0</v>
      </c>
      <c r="BM30" s="246"/>
      <c r="BN30" s="246"/>
      <c r="BO30" s="246"/>
      <c r="BP30" s="112"/>
      <c r="BQ30" s="112"/>
    </row>
    <row r="31" spans="1:69" ht="9" customHeight="1">
      <c r="A31" s="112"/>
      <c r="B31" s="112"/>
      <c r="C31" s="112"/>
      <c r="D31" s="112"/>
      <c r="E31" s="112"/>
      <c r="F31" s="112"/>
      <c r="G31" s="112"/>
      <c r="H31" s="112"/>
      <c r="I31" s="112"/>
      <c r="J31" s="112"/>
      <c r="K31" s="246"/>
      <c r="L31" s="246"/>
      <c r="M31" s="246"/>
      <c r="N31" s="246"/>
      <c r="O31" s="112"/>
      <c r="P31" s="112"/>
      <c r="Q31" s="112"/>
      <c r="R31" s="112"/>
      <c r="S31" s="112"/>
      <c r="T31" s="112"/>
      <c r="U31" s="112"/>
      <c r="V31" s="112"/>
      <c r="W31" s="112"/>
      <c r="X31" s="254"/>
      <c r="Y31" s="254"/>
      <c r="Z31" s="254"/>
      <c r="AA31" s="254"/>
      <c r="AB31" s="254"/>
      <c r="AC31" s="112"/>
      <c r="AD31" s="112"/>
      <c r="AE31" s="112"/>
      <c r="AF31" s="112"/>
      <c r="AG31" s="112"/>
      <c r="AH31" s="112"/>
      <c r="AI31" s="254"/>
      <c r="AJ31" s="254"/>
      <c r="AK31" s="254"/>
      <c r="AL31" s="254"/>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246"/>
      <c r="BM31" s="246"/>
      <c r="BN31" s="246"/>
      <c r="BO31" s="246"/>
      <c r="BP31" s="112"/>
      <c r="BQ31" s="112"/>
    </row>
    <row r="32" spans="1:69" ht="5.2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20"/>
      <c r="Y32" s="120"/>
      <c r="Z32" s="120"/>
      <c r="AA32" s="120"/>
      <c r="AB32" s="120"/>
      <c r="AC32" s="112"/>
      <c r="AD32" s="112"/>
      <c r="AE32" s="112"/>
      <c r="AF32" s="112"/>
      <c r="AG32" s="112"/>
      <c r="AH32" s="112"/>
      <c r="AI32" s="120"/>
      <c r="AJ32" s="120"/>
      <c r="AK32" s="120"/>
      <c r="AL32" s="120"/>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row>
    <row r="33" spans="1:69" ht="6.95" customHeight="1">
      <c r="A33" s="112"/>
      <c r="B33" s="112"/>
      <c r="C33" s="112"/>
      <c r="D33" s="112"/>
      <c r="E33" s="112"/>
      <c r="F33" s="112"/>
      <c r="G33" s="112"/>
      <c r="H33" s="112"/>
      <c r="I33" s="112"/>
      <c r="J33" s="112"/>
      <c r="K33" s="253">
        <f>計算!I36</f>
        <v>0</v>
      </c>
      <c r="L33" s="253"/>
      <c r="M33" s="253"/>
      <c r="N33" s="253"/>
      <c r="O33" s="112"/>
      <c r="P33" s="112"/>
      <c r="Q33" s="112"/>
      <c r="R33" s="112"/>
      <c r="S33" s="112"/>
      <c r="T33" s="112"/>
      <c r="U33" s="112"/>
      <c r="V33" s="112"/>
      <c r="W33" s="112"/>
      <c r="X33" s="251">
        <f>計算!N36</f>
        <v>0</v>
      </c>
      <c r="Y33" s="251"/>
      <c r="Z33" s="251"/>
      <c r="AA33" s="251"/>
      <c r="AB33" s="251"/>
      <c r="AC33" s="112"/>
      <c r="AD33" s="112"/>
      <c r="AE33" s="112"/>
      <c r="AF33" s="112"/>
      <c r="AG33" s="112"/>
      <c r="AH33" s="112"/>
      <c r="AI33" s="254">
        <f>計算!P35</f>
        <v>0</v>
      </c>
      <c r="AJ33" s="254"/>
      <c r="AK33" s="254"/>
      <c r="AL33" s="254"/>
      <c r="AM33" s="112"/>
      <c r="AN33" s="112"/>
      <c r="AO33" s="112"/>
      <c r="AP33" s="112"/>
      <c r="AQ33" s="112"/>
      <c r="AR33" s="112"/>
      <c r="AS33" s="112"/>
      <c r="AT33" s="112"/>
      <c r="AU33" s="112"/>
      <c r="AV33" s="246">
        <f>計算!N49</f>
        <v>0</v>
      </c>
      <c r="AW33" s="246"/>
      <c r="AX33" s="246"/>
      <c r="AY33" s="246"/>
      <c r="AZ33" s="246"/>
      <c r="BA33" s="112"/>
      <c r="BB33" s="112"/>
      <c r="BC33" s="112"/>
      <c r="BD33" s="112"/>
      <c r="BE33" s="112"/>
      <c r="BF33" s="112"/>
      <c r="BG33" s="112"/>
      <c r="BH33" s="112"/>
      <c r="BI33" s="112"/>
      <c r="BJ33" s="112"/>
      <c r="BK33" s="246">
        <f>計算!N50</f>
        <v>0</v>
      </c>
      <c r="BL33" s="246"/>
      <c r="BM33" s="246"/>
      <c r="BN33" s="246"/>
      <c r="BO33" s="121"/>
      <c r="BP33" s="112"/>
      <c r="BQ33" s="112"/>
    </row>
    <row r="34" spans="1:69" ht="6.95" customHeight="1">
      <c r="A34" s="112"/>
      <c r="B34" s="112"/>
      <c r="C34" s="112"/>
      <c r="D34" s="112"/>
      <c r="E34" s="112"/>
      <c r="F34" s="112"/>
      <c r="G34" s="112"/>
      <c r="H34" s="112"/>
      <c r="I34" s="112"/>
      <c r="J34" s="112"/>
      <c r="K34" s="253"/>
      <c r="L34" s="253"/>
      <c r="M34" s="253"/>
      <c r="N34" s="253"/>
      <c r="O34" s="112"/>
      <c r="P34" s="112"/>
      <c r="Q34" s="112"/>
      <c r="R34" s="112"/>
      <c r="S34" s="112"/>
      <c r="T34" s="112"/>
      <c r="U34" s="112"/>
      <c r="V34" s="112"/>
      <c r="W34" s="112"/>
      <c r="X34" s="251"/>
      <c r="Y34" s="251"/>
      <c r="Z34" s="251"/>
      <c r="AA34" s="251"/>
      <c r="AB34" s="251"/>
      <c r="AC34" s="112"/>
      <c r="AD34" s="112"/>
      <c r="AE34" s="112"/>
      <c r="AF34" s="112"/>
      <c r="AG34" s="112"/>
      <c r="AH34" s="112"/>
      <c r="AI34" s="254"/>
      <c r="AJ34" s="254"/>
      <c r="AK34" s="254"/>
      <c r="AL34" s="254"/>
      <c r="AM34" s="112"/>
      <c r="AN34" s="112"/>
      <c r="AO34" s="112"/>
      <c r="AP34" s="112"/>
      <c r="AQ34" s="112"/>
      <c r="AR34" s="112"/>
      <c r="AS34" s="112"/>
      <c r="AT34" s="112"/>
      <c r="AU34" s="112"/>
      <c r="AV34" s="246"/>
      <c r="AW34" s="246"/>
      <c r="AX34" s="246"/>
      <c r="AY34" s="246"/>
      <c r="AZ34" s="246"/>
      <c r="BA34" s="112"/>
      <c r="BB34" s="112"/>
      <c r="BC34" s="112"/>
      <c r="BD34" s="112"/>
      <c r="BE34" s="112"/>
      <c r="BF34" s="112"/>
      <c r="BG34" s="112"/>
      <c r="BH34" s="112"/>
      <c r="BI34" s="112"/>
      <c r="BJ34" s="112"/>
      <c r="BK34" s="246"/>
      <c r="BL34" s="246"/>
      <c r="BM34" s="246"/>
      <c r="BN34" s="246"/>
      <c r="BO34" s="121"/>
      <c r="BP34" s="112"/>
      <c r="BQ34" s="112"/>
    </row>
    <row r="35" spans="1:69" ht="6.95" customHeight="1">
      <c r="A35" s="112"/>
      <c r="B35" s="112"/>
      <c r="C35" s="112"/>
      <c r="D35" s="112"/>
      <c r="E35" s="225">
        <f>④保険事項!B7</f>
        <v>0</v>
      </c>
      <c r="F35" s="225"/>
      <c r="G35" s="225"/>
      <c r="H35" s="225"/>
      <c r="I35" s="225"/>
      <c r="J35" s="225"/>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251">
        <f>④保険事項!D7</f>
        <v>0</v>
      </c>
      <c r="AH35" s="251"/>
      <c r="AI35" s="251"/>
      <c r="AJ35" s="251"/>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row>
    <row r="36" spans="1:69" ht="6.95" customHeight="1">
      <c r="A36" s="112"/>
      <c r="B36" s="112"/>
      <c r="C36" s="112"/>
      <c r="D36" s="112"/>
      <c r="E36" s="225"/>
      <c r="F36" s="225"/>
      <c r="G36" s="225"/>
      <c r="H36" s="225"/>
      <c r="I36" s="225"/>
      <c r="J36" s="225"/>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251"/>
      <c r="AH36" s="251"/>
      <c r="AI36" s="251"/>
      <c r="AJ36" s="251"/>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247">
        <f>計算!O49</f>
        <v>0</v>
      </c>
      <c r="BL36" s="247"/>
      <c r="BM36" s="247"/>
      <c r="BN36" s="247"/>
      <c r="BO36" s="247"/>
      <c r="BP36" s="112"/>
      <c r="BQ36" s="112"/>
    </row>
    <row r="37" spans="1:69" ht="6.95" customHeight="1">
      <c r="A37" s="112"/>
      <c r="B37" s="112"/>
      <c r="C37" s="112"/>
      <c r="D37" s="112"/>
      <c r="E37" s="122"/>
      <c r="F37" s="122"/>
      <c r="G37" s="122"/>
      <c r="H37" s="122"/>
      <c r="I37" s="122"/>
      <c r="J37" s="12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247"/>
      <c r="BL37" s="247"/>
      <c r="BM37" s="247"/>
      <c r="BN37" s="247"/>
      <c r="BO37" s="247"/>
      <c r="BP37" s="112"/>
      <c r="BQ37" s="112"/>
    </row>
    <row r="38" spans="1:69" ht="6.95" customHeight="1">
      <c r="A38" s="112"/>
      <c r="B38" s="112"/>
      <c r="C38" s="112"/>
      <c r="D38" s="112"/>
      <c r="E38" s="225">
        <f>④保険事項!B8</f>
        <v>0</v>
      </c>
      <c r="F38" s="225"/>
      <c r="G38" s="225"/>
      <c r="H38" s="225"/>
      <c r="I38" s="225"/>
      <c r="J38" s="225"/>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251">
        <f>④保険事項!D8</f>
        <v>0</v>
      </c>
      <c r="AH38" s="251"/>
      <c r="AI38" s="251"/>
      <c r="AJ38" s="251"/>
      <c r="AK38" s="120"/>
      <c r="AL38" s="120"/>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247"/>
      <c r="BL38" s="247"/>
      <c r="BM38" s="247"/>
      <c r="BN38" s="247"/>
      <c r="BO38" s="247"/>
      <c r="BP38" s="112"/>
      <c r="BQ38" s="112"/>
    </row>
    <row r="39" spans="1:69" ht="6.95" customHeight="1">
      <c r="A39" s="112"/>
      <c r="B39" s="112"/>
      <c r="C39" s="112"/>
      <c r="D39" s="112"/>
      <c r="E39" s="225"/>
      <c r="F39" s="225"/>
      <c r="G39" s="225"/>
      <c r="H39" s="225"/>
      <c r="I39" s="225"/>
      <c r="J39" s="225"/>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251"/>
      <c r="AH39" s="251"/>
      <c r="AI39" s="251"/>
      <c r="AJ39" s="251"/>
      <c r="AK39" s="120"/>
      <c r="AL39" s="120"/>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row>
    <row r="40" spans="1:69" ht="6.95" customHeight="1">
      <c r="A40" s="112"/>
      <c r="B40" s="112"/>
      <c r="C40" s="112"/>
      <c r="D40" s="112"/>
      <c r="E40" s="122"/>
      <c r="F40" s="122"/>
      <c r="G40" s="122"/>
      <c r="H40" s="122"/>
      <c r="I40" s="122"/>
      <c r="J40" s="12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20"/>
      <c r="AH40" s="120"/>
      <c r="AI40" s="120"/>
      <c r="AJ40" s="120"/>
      <c r="AK40" s="120"/>
      <c r="AL40" s="120"/>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row>
    <row r="41" spans="1:69" ht="6.95" customHeight="1">
      <c r="A41" s="112"/>
      <c r="B41" s="112"/>
      <c r="C41" s="112"/>
      <c r="D41" s="112"/>
      <c r="E41" s="225">
        <f>④保険事項!B9</f>
        <v>0</v>
      </c>
      <c r="F41" s="225"/>
      <c r="G41" s="225"/>
      <c r="H41" s="225"/>
      <c r="I41" s="225"/>
      <c r="J41" s="225"/>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251">
        <f>④保険事項!D9</f>
        <v>0</v>
      </c>
      <c r="AH41" s="251"/>
      <c r="AI41" s="251"/>
      <c r="AJ41" s="251"/>
      <c r="AK41" s="120"/>
      <c r="AL41" s="120"/>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row>
    <row r="42" spans="1:69" ht="6.95" customHeight="1">
      <c r="A42" s="112"/>
      <c r="B42" s="112"/>
      <c r="C42" s="112"/>
      <c r="D42" s="112"/>
      <c r="E42" s="225"/>
      <c r="F42" s="225"/>
      <c r="G42" s="225"/>
      <c r="H42" s="225"/>
      <c r="I42" s="225"/>
      <c r="J42" s="225"/>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251"/>
      <c r="AH42" s="251"/>
      <c r="AI42" s="251"/>
      <c r="AJ42" s="251"/>
      <c r="AK42" s="120"/>
      <c r="AL42" s="120"/>
      <c r="AM42" s="112"/>
      <c r="AN42" s="112"/>
      <c r="AO42" s="112"/>
      <c r="AP42" s="248">
        <f>④保険事項!B21</f>
        <v>0</v>
      </c>
      <c r="AQ42" s="248"/>
      <c r="AR42" s="248"/>
      <c r="AS42" s="248"/>
      <c r="AT42" s="248"/>
      <c r="AU42" s="248">
        <f>④保険事項!C21</f>
        <v>0</v>
      </c>
      <c r="AV42" s="248"/>
      <c r="AW42" s="248"/>
      <c r="AX42" s="248"/>
      <c r="AY42" s="248"/>
      <c r="AZ42" s="248"/>
      <c r="BA42" s="112"/>
      <c r="BB42" s="112"/>
      <c r="BC42" s="112"/>
      <c r="BD42" s="112"/>
      <c r="BE42" s="112"/>
      <c r="BF42" s="112"/>
      <c r="BG42" s="112"/>
      <c r="BH42" s="112"/>
      <c r="BI42" s="112"/>
      <c r="BJ42" s="112"/>
      <c r="BK42" s="246">
        <f>④保険事項!D21</f>
        <v>0</v>
      </c>
      <c r="BL42" s="246"/>
      <c r="BM42" s="246"/>
      <c r="BN42" s="246"/>
      <c r="BO42" s="246"/>
      <c r="BP42" s="112"/>
      <c r="BQ42" s="112"/>
    </row>
    <row r="43" spans="1:69" ht="6.95" customHeight="1">
      <c r="A43" s="112"/>
      <c r="B43" s="112"/>
      <c r="C43" s="112"/>
      <c r="D43" s="112"/>
      <c r="E43" s="112"/>
      <c r="F43" s="112"/>
      <c r="G43" s="112"/>
      <c r="H43" s="112"/>
      <c r="I43" s="112"/>
      <c r="J43" s="246">
        <f>計算!I40</f>
        <v>0</v>
      </c>
      <c r="K43" s="246"/>
      <c r="L43" s="246"/>
      <c r="M43" s="246"/>
      <c r="N43" s="121"/>
      <c r="O43" s="112"/>
      <c r="P43" s="112"/>
      <c r="Q43" s="112"/>
      <c r="R43" s="112"/>
      <c r="S43" s="112"/>
      <c r="T43" s="112"/>
      <c r="U43" s="112"/>
      <c r="V43" s="112"/>
      <c r="W43" s="112"/>
      <c r="X43" s="112"/>
      <c r="Y43" s="112"/>
      <c r="Z43" s="112"/>
      <c r="AA43" s="112"/>
      <c r="AB43" s="112"/>
      <c r="AC43" s="112"/>
      <c r="AD43" s="112"/>
      <c r="AE43" s="112"/>
      <c r="AF43" s="112"/>
      <c r="AG43" s="120"/>
      <c r="AH43" s="120"/>
      <c r="AI43" s="251">
        <f>計算!N40</f>
        <v>0</v>
      </c>
      <c r="AJ43" s="251"/>
      <c r="AK43" s="251"/>
      <c r="AL43" s="251"/>
      <c r="AM43" s="112"/>
      <c r="AN43" s="112"/>
      <c r="AO43" s="112"/>
      <c r="AP43" s="248"/>
      <c r="AQ43" s="248"/>
      <c r="AR43" s="248"/>
      <c r="AS43" s="248"/>
      <c r="AT43" s="248"/>
      <c r="AU43" s="248"/>
      <c r="AV43" s="248"/>
      <c r="AW43" s="248"/>
      <c r="AX43" s="248"/>
      <c r="AY43" s="248"/>
      <c r="AZ43" s="248"/>
      <c r="BA43" s="112"/>
      <c r="BB43" s="112"/>
      <c r="BC43" s="112"/>
      <c r="BD43" s="112"/>
      <c r="BE43" s="112"/>
      <c r="BF43" s="112"/>
      <c r="BG43" s="112"/>
      <c r="BH43" s="112"/>
      <c r="BI43" s="112"/>
      <c r="BJ43" s="112"/>
      <c r="BK43" s="246"/>
      <c r="BL43" s="246"/>
      <c r="BM43" s="246"/>
      <c r="BN43" s="246"/>
      <c r="BO43" s="246"/>
      <c r="BP43" s="112"/>
      <c r="BQ43" s="112"/>
    </row>
    <row r="44" spans="1:69" ht="6.95" customHeight="1">
      <c r="A44" s="112"/>
      <c r="B44" s="112"/>
      <c r="C44" s="112"/>
      <c r="D44" s="112"/>
      <c r="E44" s="112"/>
      <c r="F44" s="112"/>
      <c r="G44" s="112"/>
      <c r="H44" s="112"/>
      <c r="I44" s="112"/>
      <c r="J44" s="246"/>
      <c r="K44" s="246"/>
      <c r="L44" s="246"/>
      <c r="M44" s="246"/>
      <c r="N44" s="121"/>
      <c r="O44" s="112"/>
      <c r="P44" s="112"/>
      <c r="Q44" s="112"/>
      <c r="R44" s="112"/>
      <c r="S44" s="112"/>
      <c r="T44" s="112"/>
      <c r="U44" s="112"/>
      <c r="V44" s="112"/>
      <c r="W44" s="112"/>
      <c r="X44" s="112"/>
      <c r="Y44" s="112"/>
      <c r="Z44" s="112"/>
      <c r="AA44" s="112"/>
      <c r="AB44" s="112"/>
      <c r="AC44" s="112"/>
      <c r="AD44" s="112"/>
      <c r="AE44" s="112"/>
      <c r="AF44" s="112"/>
      <c r="AG44" s="120"/>
      <c r="AH44" s="120"/>
      <c r="AI44" s="251"/>
      <c r="AJ44" s="251"/>
      <c r="AK44" s="251"/>
      <c r="AL44" s="251"/>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row>
    <row r="45" spans="1:69" ht="6.95" customHeight="1">
      <c r="A45" s="112"/>
      <c r="B45" s="112"/>
      <c r="C45" s="112"/>
      <c r="D45" s="112"/>
      <c r="E45" s="112"/>
      <c r="F45" s="112"/>
      <c r="G45" s="112"/>
      <c r="H45" s="112"/>
      <c r="I45" s="112"/>
      <c r="J45" s="246"/>
      <c r="K45" s="246"/>
      <c r="L45" s="246"/>
      <c r="M45" s="246"/>
      <c r="N45" s="112"/>
      <c r="O45" s="112"/>
      <c r="P45" s="112"/>
      <c r="Q45" s="112"/>
      <c r="R45" s="112"/>
      <c r="S45" s="112"/>
      <c r="T45" s="112"/>
      <c r="U45" s="112"/>
      <c r="V45" s="112"/>
      <c r="W45" s="112"/>
      <c r="X45" s="112"/>
      <c r="Y45" s="112"/>
      <c r="Z45" s="112"/>
      <c r="AA45" s="112"/>
      <c r="AB45" s="112"/>
      <c r="AC45" s="112"/>
      <c r="AD45" s="112"/>
      <c r="AE45" s="112"/>
      <c r="AF45" s="112"/>
      <c r="AG45" s="120"/>
      <c r="AH45" s="120"/>
      <c r="AI45" s="251"/>
      <c r="AJ45" s="251"/>
      <c r="AK45" s="251"/>
      <c r="AL45" s="251"/>
      <c r="AM45" s="112"/>
      <c r="AN45" s="112"/>
      <c r="AO45" s="112"/>
      <c r="AP45" s="248">
        <f>④保険事項!B22</f>
        <v>0</v>
      </c>
      <c r="AQ45" s="248"/>
      <c r="AR45" s="248"/>
      <c r="AS45" s="248"/>
      <c r="AT45" s="248"/>
      <c r="AU45" s="248">
        <f>④保険事項!C22</f>
        <v>0</v>
      </c>
      <c r="AV45" s="248"/>
      <c r="AW45" s="248"/>
      <c r="AX45" s="248"/>
      <c r="AY45" s="248"/>
      <c r="AZ45" s="248"/>
      <c r="BA45" s="112"/>
      <c r="BB45" s="112"/>
      <c r="BC45" s="112"/>
      <c r="BD45" s="112"/>
      <c r="BE45" s="112"/>
      <c r="BF45" s="112"/>
      <c r="BG45" s="112"/>
      <c r="BH45" s="112"/>
      <c r="BI45" s="112"/>
      <c r="BJ45" s="112"/>
      <c r="BK45" s="246">
        <f>④保険事項!D22</f>
        <v>0</v>
      </c>
      <c r="BL45" s="246"/>
      <c r="BM45" s="246"/>
      <c r="BN45" s="246"/>
      <c r="BO45" s="246"/>
      <c r="BP45" s="112"/>
      <c r="BQ45" s="112"/>
    </row>
    <row r="46" spans="1:69" ht="6.95" customHeight="1">
      <c r="A46" s="112"/>
      <c r="B46" s="112"/>
      <c r="C46" s="112"/>
      <c r="D46" s="112"/>
      <c r="E46" s="248">
        <f>④保険事項!B10</f>
        <v>0</v>
      </c>
      <c r="F46" s="248"/>
      <c r="G46" s="248"/>
      <c r="H46" s="248"/>
      <c r="I46" s="248"/>
      <c r="J46" s="248"/>
      <c r="K46" s="112"/>
      <c r="L46" s="112"/>
      <c r="M46" s="112"/>
      <c r="N46" s="112"/>
      <c r="O46" s="112"/>
      <c r="P46" s="112"/>
      <c r="Q46" s="112"/>
      <c r="R46" s="112"/>
      <c r="S46" s="112"/>
      <c r="T46" s="112"/>
      <c r="U46" s="112"/>
      <c r="V46" s="112"/>
      <c r="W46" s="112"/>
      <c r="X46" s="112"/>
      <c r="Y46" s="112"/>
      <c r="Z46" s="112"/>
      <c r="AA46" s="112"/>
      <c r="AB46" s="112"/>
      <c r="AC46" s="112"/>
      <c r="AD46" s="244" t="str">
        <f>IF(④保険事項!C10="新","○","")</f>
        <v/>
      </c>
      <c r="AE46" s="244" t="str">
        <f>IF(④保険事項!C10="旧","○","")</f>
        <v/>
      </c>
      <c r="AF46" s="112"/>
      <c r="AG46" s="251">
        <f>④保険事項!D10</f>
        <v>0</v>
      </c>
      <c r="AH46" s="251"/>
      <c r="AI46" s="251"/>
      <c r="AJ46" s="251"/>
      <c r="AK46" s="120"/>
      <c r="AL46" s="120"/>
      <c r="AM46" s="112"/>
      <c r="AN46" s="112"/>
      <c r="AO46" s="112"/>
      <c r="AP46" s="248"/>
      <c r="AQ46" s="248"/>
      <c r="AR46" s="248"/>
      <c r="AS46" s="248"/>
      <c r="AT46" s="248"/>
      <c r="AU46" s="248"/>
      <c r="AV46" s="248"/>
      <c r="AW46" s="248"/>
      <c r="AX46" s="248"/>
      <c r="AY46" s="248"/>
      <c r="AZ46" s="248"/>
      <c r="BA46" s="112"/>
      <c r="BB46" s="112"/>
      <c r="BC46" s="112"/>
      <c r="BD46" s="112"/>
      <c r="BE46" s="112"/>
      <c r="BF46" s="112"/>
      <c r="BG46" s="112"/>
      <c r="BH46" s="112"/>
      <c r="BI46" s="112"/>
      <c r="BJ46" s="112"/>
      <c r="BK46" s="246"/>
      <c r="BL46" s="246"/>
      <c r="BM46" s="246"/>
      <c r="BN46" s="246"/>
      <c r="BO46" s="246"/>
      <c r="BP46" s="112"/>
      <c r="BQ46" s="112"/>
    </row>
    <row r="47" spans="1:69" ht="6.95" customHeight="1">
      <c r="A47" s="112"/>
      <c r="B47" s="112"/>
      <c r="C47" s="112"/>
      <c r="D47" s="112"/>
      <c r="E47" s="248"/>
      <c r="F47" s="248"/>
      <c r="G47" s="248"/>
      <c r="H47" s="248"/>
      <c r="I47" s="248"/>
      <c r="J47" s="248"/>
      <c r="K47" s="112"/>
      <c r="L47" s="112"/>
      <c r="M47" s="112"/>
      <c r="N47" s="112"/>
      <c r="O47" s="112"/>
      <c r="P47" s="112"/>
      <c r="Q47" s="112"/>
      <c r="R47" s="112"/>
      <c r="S47" s="112"/>
      <c r="T47" s="112"/>
      <c r="U47" s="112"/>
      <c r="V47" s="112"/>
      <c r="W47" s="112"/>
      <c r="X47" s="112"/>
      <c r="Y47" s="112"/>
      <c r="Z47" s="112"/>
      <c r="AA47" s="112"/>
      <c r="AB47" s="112"/>
      <c r="AC47" s="112"/>
      <c r="AD47" s="244"/>
      <c r="AE47" s="244"/>
      <c r="AF47" s="112"/>
      <c r="AG47" s="251"/>
      <c r="AH47" s="251"/>
      <c r="AI47" s="251"/>
      <c r="AJ47" s="251"/>
      <c r="AK47" s="120"/>
      <c r="AL47" s="120"/>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246">
        <f>BK42+BK45</f>
        <v>0</v>
      </c>
      <c r="BL47" s="246"/>
      <c r="BM47" s="246"/>
      <c r="BN47" s="246"/>
      <c r="BO47" s="246"/>
      <c r="BP47" s="112"/>
      <c r="BQ47" s="112"/>
    </row>
    <row r="48" spans="1:69" ht="5.65" customHeight="1">
      <c r="A48" s="112"/>
      <c r="B48" s="112"/>
      <c r="C48" s="112"/>
      <c r="D48" s="112"/>
      <c r="E48" s="122"/>
      <c r="F48" s="122"/>
      <c r="G48" s="122"/>
      <c r="H48" s="122"/>
      <c r="I48" s="122"/>
      <c r="J48" s="12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20"/>
      <c r="AH48" s="120"/>
      <c r="AI48" s="120"/>
      <c r="AJ48" s="120"/>
      <c r="AK48" s="120"/>
      <c r="AL48" s="120"/>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246"/>
      <c r="BL48" s="246"/>
      <c r="BM48" s="246"/>
      <c r="BN48" s="246"/>
      <c r="BO48" s="246"/>
      <c r="BP48" s="112"/>
      <c r="BQ48" s="112"/>
    </row>
    <row r="49" spans="1:69" ht="6.95" customHeight="1">
      <c r="A49" s="112"/>
      <c r="B49" s="112"/>
      <c r="C49" s="112"/>
      <c r="D49" s="112"/>
      <c r="E49" s="248">
        <f>④保険事項!B11</f>
        <v>0</v>
      </c>
      <c r="F49" s="248"/>
      <c r="G49" s="248"/>
      <c r="H49" s="248"/>
      <c r="I49" s="248"/>
      <c r="J49" s="248"/>
      <c r="K49" s="112"/>
      <c r="L49" s="112"/>
      <c r="M49" s="112"/>
      <c r="N49" s="112"/>
      <c r="O49" s="112"/>
      <c r="P49" s="112"/>
      <c r="Q49" s="112"/>
      <c r="R49" s="112"/>
      <c r="S49" s="112"/>
      <c r="T49" s="112"/>
      <c r="U49" s="112"/>
      <c r="V49" s="112"/>
      <c r="W49" s="112"/>
      <c r="X49" s="112"/>
      <c r="Y49" s="112"/>
      <c r="Z49" s="112"/>
      <c r="AA49" s="112"/>
      <c r="AB49" s="112"/>
      <c r="AC49" s="112"/>
      <c r="AD49" s="244" t="str">
        <f>IF(④保険事項!C11="新","○","")</f>
        <v/>
      </c>
      <c r="AE49" s="244" t="str">
        <f>IF(④保険事項!C11="旧","○","")</f>
        <v/>
      </c>
      <c r="AF49" s="112"/>
      <c r="AG49" s="251">
        <f>④保険事項!D11</f>
        <v>0</v>
      </c>
      <c r="AH49" s="251"/>
      <c r="AI49" s="251"/>
      <c r="AJ49" s="251"/>
      <c r="AK49" s="120"/>
      <c r="AL49" s="120"/>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246"/>
      <c r="BL49" s="246"/>
      <c r="BM49" s="246"/>
      <c r="BN49" s="246"/>
      <c r="BO49" s="246"/>
      <c r="BP49" s="112"/>
      <c r="BQ49" s="112"/>
    </row>
    <row r="50" spans="1:69" ht="6.95" customHeight="1">
      <c r="A50" s="112"/>
      <c r="B50" s="112"/>
      <c r="C50" s="112"/>
      <c r="D50" s="112"/>
      <c r="E50" s="248"/>
      <c r="F50" s="248"/>
      <c r="G50" s="248"/>
      <c r="H50" s="248"/>
      <c r="I50" s="248"/>
      <c r="J50" s="248"/>
      <c r="K50" s="112"/>
      <c r="L50" s="112"/>
      <c r="M50" s="112"/>
      <c r="N50" s="112"/>
      <c r="O50" s="112"/>
      <c r="P50" s="112"/>
      <c r="Q50" s="112"/>
      <c r="R50" s="112"/>
      <c r="S50" s="112"/>
      <c r="T50" s="112"/>
      <c r="U50" s="112"/>
      <c r="V50" s="112"/>
      <c r="W50" s="112"/>
      <c r="X50" s="112"/>
      <c r="Y50" s="112"/>
      <c r="Z50" s="112"/>
      <c r="AA50" s="112"/>
      <c r="AB50" s="112"/>
      <c r="AC50" s="112"/>
      <c r="AD50" s="244"/>
      <c r="AE50" s="244"/>
      <c r="AF50" s="112"/>
      <c r="AG50" s="251"/>
      <c r="AH50" s="251"/>
      <c r="AI50" s="251"/>
      <c r="AJ50" s="251"/>
      <c r="AK50" s="120"/>
      <c r="AL50" s="120"/>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row>
    <row r="51" spans="1:69" ht="4.9000000000000004" customHeight="1">
      <c r="A51" s="112"/>
      <c r="B51" s="112"/>
      <c r="C51" s="112"/>
      <c r="D51" s="112"/>
      <c r="E51" s="122"/>
      <c r="F51" s="122"/>
      <c r="G51" s="122"/>
      <c r="H51" s="122"/>
      <c r="I51" s="122"/>
      <c r="J51" s="12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20"/>
      <c r="AH51" s="120"/>
      <c r="AI51" s="120"/>
      <c r="AJ51" s="120"/>
      <c r="AK51" s="120"/>
      <c r="AL51" s="120"/>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row>
    <row r="52" spans="1:69" ht="6" customHeight="1">
      <c r="A52" s="112"/>
      <c r="B52" s="112"/>
      <c r="C52" s="112"/>
      <c r="D52" s="112"/>
      <c r="E52" s="248">
        <f>④保険事項!B12</f>
        <v>0</v>
      </c>
      <c r="F52" s="248"/>
      <c r="G52" s="248"/>
      <c r="H52" s="248"/>
      <c r="I52" s="248"/>
      <c r="J52" s="248"/>
      <c r="K52" s="112"/>
      <c r="L52" s="112"/>
      <c r="M52" s="112"/>
      <c r="N52" s="112"/>
      <c r="O52" s="112"/>
      <c r="P52" s="112"/>
      <c r="Q52" s="112"/>
      <c r="R52" s="112"/>
      <c r="S52" s="112"/>
      <c r="T52" s="112"/>
      <c r="U52" s="112"/>
      <c r="V52" s="112"/>
      <c r="W52" s="112"/>
      <c r="X52" s="112"/>
      <c r="Y52" s="112"/>
      <c r="Z52" s="112"/>
      <c r="AA52" s="112"/>
      <c r="AB52" s="112"/>
      <c r="AC52" s="112"/>
      <c r="AD52" s="244" t="str">
        <f>IF(④保険事項!C12="新","○","")</f>
        <v/>
      </c>
      <c r="AE52" s="244" t="str">
        <f>IF(④保険事項!C12="旧","○","")</f>
        <v/>
      </c>
      <c r="AF52" s="112"/>
      <c r="AG52" s="251">
        <f>④保険事項!D12</f>
        <v>0</v>
      </c>
      <c r="AH52" s="251"/>
      <c r="AI52" s="251"/>
      <c r="AJ52" s="251"/>
      <c r="AK52" s="120"/>
      <c r="AL52" s="120"/>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row>
    <row r="53" spans="1:69" ht="6.95" customHeight="1">
      <c r="A53" s="112"/>
      <c r="B53" s="112"/>
      <c r="C53" s="112"/>
      <c r="D53" s="112"/>
      <c r="E53" s="248"/>
      <c r="F53" s="248"/>
      <c r="G53" s="248"/>
      <c r="H53" s="248"/>
      <c r="I53" s="248"/>
      <c r="J53" s="248"/>
      <c r="K53" s="112"/>
      <c r="L53" s="112"/>
      <c r="M53" s="112"/>
      <c r="N53" s="112"/>
      <c r="O53" s="112"/>
      <c r="P53" s="112"/>
      <c r="Q53" s="112"/>
      <c r="R53" s="112"/>
      <c r="S53" s="112"/>
      <c r="T53" s="112"/>
      <c r="U53" s="112"/>
      <c r="V53" s="112"/>
      <c r="W53" s="112"/>
      <c r="X53" s="112"/>
      <c r="Y53" s="112"/>
      <c r="Z53" s="112"/>
      <c r="AA53" s="112"/>
      <c r="AB53" s="112"/>
      <c r="AC53" s="112"/>
      <c r="AD53" s="244"/>
      <c r="AE53" s="244"/>
      <c r="AF53" s="112"/>
      <c r="AG53" s="251"/>
      <c r="AH53" s="251"/>
      <c r="AI53" s="251"/>
      <c r="AJ53" s="251"/>
      <c r="AK53" s="120"/>
      <c r="AL53" s="120"/>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row>
    <row r="54" spans="1:69" ht="6.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20"/>
      <c r="AH54" s="120"/>
      <c r="AI54" s="120"/>
      <c r="AJ54" s="120"/>
      <c r="AK54" s="120"/>
      <c r="AL54" s="120"/>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246">
        <f>④保険事項!D25</f>
        <v>0</v>
      </c>
      <c r="BL54" s="246"/>
      <c r="BM54" s="246"/>
      <c r="BN54" s="246"/>
      <c r="BO54" s="246"/>
      <c r="BP54" s="112"/>
      <c r="BQ54" s="112"/>
    </row>
    <row r="55" spans="1:69" ht="6.95" customHeight="1">
      <c r="A55" s="112"/>
      <c r="B55" s="112"/>
      <c r="C55" s="112"/>
      <c r="D55" s="112"/>
      <c r="E55" s="112"/>
      <c r="F55" s="112"/>
      <c r="G55" s="112"/>
      <c r="H55" s="112"/>
      <c r="I55" s="112"/>
      <c r="J55" s="246">
        <f>計算!I44</f>
        <v>0</v>
      </c>
      <c r="K55" s="246"/>
      <c r="L55" s="246"/>
      <c r="M55" s="246"/>
      <c r="N55" s="123"/>
      <c r="O55" s="123"/>
      <c r="P55" s="112"/>
      <c r="Q55" s="112"/>
      <c r="R55" s="112"/>
      <c r="S55" s="112"/>
      <c r="T55" s="112"/>
      <c r="U55" s="112"/>
      <c r="V55" s="112"/>
      <c r="W55" s="112"/>
      <c r="X55" s="251">
        <f>計算!N44</f>
        <v>0</v>
      </c>
      <c r="Y55" s="251"/>
      <c r="Z55" s="251"/>
      <c r="AA55" s="251"/>
      <c r="AB55" s="251"/>
      <c r="AC55" s="112"/>
      <c r="AD55" s="112"/>
      <c r="AE55" s="112"/>
      <c r="AF55" s="112"/>
      <c r="AG55" s="120"/>
      <c r="AH55" s="120"/>
      <c r="AI55" s="251">
        <f>計算!O44</f>
        <v>0</v>
      </c>
      <c r="AJ55" s="251"/>
      <c r="AK55" s="251"/>
      <c r="AL55" s="251"/>
      <c r="AM55" s="121"/>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246"/>
      <c r="BL55" s="246"/>
      <c r="BM55" s="246"/>
      <c r="BN55" s="246"/>
      <c r="BO55" s="246"/>
      <c r="BP55" s="112"/>
      <c r="BQ55" s="112"/>
    </row>
    <row r="56" spans="1:69" ht="6.95" customHeight="1">
      <c r="A56" s="112"/>
      <c r="B56" s="112"/>
      <c r="C56" s="112"/>
      <c r="D56" s="112"/>
      <c r="E56" s="112"/>
      <c r="F56" s="112"/>
      <c r="G56" s="112"/>
      <c r="H56" s="112"/>
      <c r="I56" s="112"/>
      <c r="J56" s="246"/>
      <c r="K56" s="246"/>
      <c r="L56" s="246"/>
      <c r="M56" s="246"/>
      <c r="N56" s="123"/>
      <c r="O56" s="123"/>
      <c r="P56" s="112"/>
      <c r="Q56" s="112"/>
      <c r="R56" s="112"/>
      <c r="S56" s="112"/>
      <c r="T56" s="112"/>
      <c r="U56" s="112"/>
      <c r="V56" s="112"/>
      <c r="W56" s="112"/>
      <c r="X56" s="251"/>
      <c r="Y56" s="251"/>
      <c r="Z56" s="251"/>
      <c r="AA56" s="251"/>
      <c r="AB56" s="251"/>
      <c r="AC56" s="112"/>
      <c r="AD56" s="112"/>
      <c r="AE56" s="112"/>
      <c r="AF56" s="112"/>
      <c r="AG56" s="120"/>
      <c r="AH56" s="120"/>
      <c r="AI56" s="251"/>
      <c r="AJ56" s="251"/>
      <c r="AK56" s="251"/>
      <c r="AL56" s="251"/>
      <c r="AM56" s="121"/>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row>
    <row r="57" spans="1:69" ht="2.85" customHeight="1">
      <c r="A57" s="112"/>
      <c r="B57" s="112"/>
      <c r="C57" s="112"/>
      <c r="D57" s="112"/>
      <c r="E57" s="112"/>
      <c r="F57" s="112"/>
      <c r="G57" s="112"/>
      <c r="H57" s="112"/>
      <c r="I57" s="112"/>
      <c r="J57" s="119"/>
      <c r="K57" s="119"/>
      <c r="L57" s="119"/>
      <c r="M57" s="119"/>
      <c r="N57" s="123"/>
      <c r="O57" s="123"/>
      <c r="P57" s="112"/>
      <c r="Q57" s="112"/>
      <c r="R57" s="112"/>
      <c r="S57" s="112"/>
      <c r="T57" s="112"/>
      <c r="U57" s="112"/>
      <c r="V57" s="112"/>
      <c r="W57" s="112"/>
      <c r="X57" s="120"/>
      <c r="Y57" s="120"/>
      <c r="Z57" s="120"/>
      <c r="AA57" s="120"/>
      <c r="AB57" s="120"/>
      <c r="AC57" s="112"/>
      <c r="AD57" s="112"/>
      <c r="AE57" s="112"/>
      <c r="AF57" s="112"/>
      <c r="AG57" s="120"/>
      <c r="AH57" s="120"/>
      <c r="AI57" s="120"/>
      <c r="AJ57" s="120"/>
      <c r="AK57" s="120"/>
      <c r="AL57" s="120"/>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246">
        <f>④保険事項!D26</f>
        <v>0</v>
      </c>
      <c r="BL57" s="246"/>
      <c r="BM57" s="246"/>
      <c r="BN57" s="246"/>
      <c r="BO57" s="246"/>
      <c r="BP57" s="112"/>
      <c r="BQ57" s="112"/>
    </row>
    <row r="58" spans="1:69" ht="6.95" customHeight="1">
      <c r="A58" s="112"/>
      <c r="B58" s="112"/>
      <c r="C58" s="112"/>
      <c r="D58" s="112"/>
      <c r="E58" s="112"/>
      <c r="F58" s="112"/>
      <c r="G58" s="112"/>
      <c r="H58" s="112"/>
      <c r="I58" s="112"/>
      <c r="J58" s="246">
        <f>計算!I45</f>
        <v>0</v>
      </c>
      <c r="K58" s="246"/>
      <c r="L58" s="246"/>
      <c r="M58" s="246"/>
      <c r="N58" s="112"/>
      <c r="O58" s="112"/>
      <c r="P58" s="112"/>
      <c r="Q58" s="112"/>
      <c r="R58" s="112"/>
      <c r="S58" s="112"/>
      <c r="T58" s="112"/>
      <c r="U58" s="112"/>
      <c r="V58" s="112"/>
      <c r="W58" s="112"/>
      <c r="X58" s="251">
        <f>計算!N45</f>
        <v>0</v>
      </c>
      <c r="Y58" s="251"/>
      <c r="Z58" s="251"/>
      <c r="AA58" s="251"/>
      <c r="AB58" s="251"/>
      <c r="AC58" s="112"/>
      <c r="AD58" s="112"/>
      <c r="AE58" s="112"/>
      <c r="AF58" s="112"/>
      <c r="AG58" s="120"/>
      <c r="AH58" s="120"/>
      <c r="AI58" s="251">
        <f>計算!P44</f>
        <v>0</v>
      </c>
      <c r="AJ58" s="251"/>
      <c r="AK58" s="251"/>
      <c r="AL58" s="251"/>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246"/>
      <c r="BL58" s="246"/>
      <c r="BM58" s="246"/>
      <c r="BN58" s="246"/>
      <c r="BO58" s="246"/>
      <c r="BP58" s="112"/>
      <c r="BQ58" s="112"/>
    </row>
    <row r="59" spans="1:69" ht="5.65" customHeight="1">
      <c r="A59" s="112"/>
      <c r="B59" s="112"/>
      <c r="C59" s="112"/>
      <c r="D59" s="112"/>
      <c r="E59" s="112"/>
      <c r="F59" s="112"/>
      <c r="G59" s="112"/>
      <c r="H59" s="112"/>
      <c r="I59" s="112"/>
      <c r="J59" s="246"/>
      <c r="K59" s="246"/>
      <c r="L59" s="246"/>
      <c r="M59" s="246"/>
      <c r="N59" s="112"/>
      <c r="O59" s="112"/>
      <c r="P59" s="112"/>
      <c r="Q59" s="112"/>
      <c r="R59" s="112"/>
      <c r="S59" s="112"/>
      <c r="T59" s="112"/>
      <c r="U59" s="112"/>
      <c r="V59" s="112"/>
      <c r="W59" s="112"/>
      <c r="X59" s="251"/>
      <c r="Y59" s="251"/>
      <c r="Z59" s="251"/>
      <c r="AA59" s="251"/>
      <c r="AB59" s="251"/>
      <c r="AC59" s="112"/>
      <c r="AD59" s="112"/>
      <c r="AE59" s="112"/>
      <c r="AF59" s="112"/>
      <c r="AG59" s="120"/>
      <c r="AH59" s="120"/>
      <c r="AI59" s="251"/>
      <c r="AJ59" s="251"/>
      <c r="AK59" s="251"/>
      <c r="AL59" s="251"/>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row>
    <row r="60" spans="1:69" ht="6.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246">
        <f>④保険事項!D27</f>
        <v>0</v>
      </c>
      <c r="BL60" s="246"/>
      <c r="BM60" s="246"/>
      <c r="BN60" s="246"/>
      <c r="BO60" s="246"/>
      <c r="BP60" s="112"/>
      <c r="BQ60" s="112"/>
    </row>
    <row r="61" spans="1:69" ht="6.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246"/>
      <c r="BL61" s="246"/>
      <c r="BM61" s="246"/>
      <c r="BN61" s="246"/>
      <c r="BO61" s="246"/>
      <c r="BP61" s="112"/>
      <c r="BQ61" s="112"/>
    </row>
    <row r="62" spans="1:69" ht="6.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row>
    <row r="63" spans="1:69" ht="6.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246">
        <f>④保険事項!D28</f>
        <v>0</v>
      </c>
      <c r="BL63" s="246"/>
      <c r="BM63" s="246"/>
      <c r="BN63" s="246"/>
      <c r="BO63" s="246"/>
      <c r="BP63" s="112"/>
      <c r="BQ63" s="112"/>
    </row>
    <row r="64" spans="1:69" ht="6.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249">
        <f>MIN(120000,計算!P35+計算!N40+計算!P44)</f>
        <v>0</v>
      </c>
      <c r="AJ64" s="249"/>
      <c r="AK64" s="249"/>
      <c r="AL64" s="249"/>
      <c r="AM64" s="249"/>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246"/>
      <c r="BL64" s="246"/>
      <c r="BM64" s="246"/>
      <c r="BN64" s="246"/>
      <c r="BO64" s="246"/>
      <c r="BP64" s="112"/>
      <c r="BQ64" s="112"/>
    </row>
    <row r="65" spans="1:69" ht="6.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249"/>
      <c r="AJ65" s="249"/>
      <c r="AK65" s="249"/>
      <c r="AL65" s="249"/>
      <c r="AM65" s="249"/>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row>
    <row r="66" spans="1:69" ht="6.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249"/>
      <c r="AJ66" s="249"/>
      <c r="AK66" s="249"/>
      <c r="AL66" s="249"/>
      <c r="AM66" s="249"/>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246">
        <f>BK54+BK57+BK60+BK63</f>
        <v>0</v>
      </c>
      <c r="BL66" s="246"/>
      <c r="BM66" s="246"/>
      <c r="BN66" s="246"/>
      <c r="BO66" s="246"/>
      <c r="BP66" s="112"/>
      <c r="BQ66" s="112"/>
    </row>
    <row r="67" spans="1:69" ht="6.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246"/>
      <c r="BL67" s="246"/>
      <c r="BM67" s="246"/>
      <c r="BN67" s="246"/>
      <c r="BO67" s="246"/>
      <c r="BP67" s="112"/>
      <c r="BQ67" s="112"/>
    </row>
    <row r="68" spans="1:69" ht="6.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row>
    <row r="69" spans="1:69" ht="6.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row>
    <row r="70" spans="1:69" ht="6.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row>
  </sheetData>
  <sheetProtection algorithmName="SHA-512" hashValue="n5vTg2OK2xeS6Kymt1ju4TLdltqEc0FrFCHKgXxW8QdFkqhWkbn9am+JpHTGIR4m4eIQQacWvKqL7A5N5zDA8w==" saltValue="ZmwhN3MnzfhYx2FMN9UKAw==" spinCount="100000" sheet="1" objects="1" scenarios="1"/>
  <mergeCells count="79">
    <mergeCell ref="E35:J36"/>
    <mergeCell ref="E38:J39"/>
    <mergeCell ref="E41:J42"/>
    <mergeCell ref="AG20:AJ21"/>
    <mergeCell ref="AG23:AJ24"/>
    <mergeCell ref="AG26:AJ27"/>
    <mergeCell ref="AG28:AJ29"/>
    <mergeCell ref="K30:N31"/>
    <mergeCell ref="K33:N34"/>
    <mergeCell ref="X30:AB31"/>
    <mergeCell ref="X33:AB34"/>
    <mergeCell ref="AI30:AL31"/>
    <mergeCell ref="AI33:AL34"/>
    <mergeCell ref="AE20:AE21"/>
    <mergeCell ref="AD23:AD24"/>
    <mergeCell ref="AE23:AE24"/>
    <mergeCell ref="AD26:AD27"/>
    <mergeCell ref="AE26:AE27"/>
    <mergeCell ref="AD28:AD29"/>
    <mergeCell ref="AE28:AE29"/>
    <mergeCell ref="E20:J21"/>
    <mergeCell ref="E23:J24"/>
    <mergeCell ref="E26:J27"/>
    <mergeCell ref="E28:J29"/>
    <mergeCell ref="AD20:AD21"/>
    <mergeCell ref="M5:AG7"/>
    <mergeCell ref="M11:AF13"/>
    <mergeCell ref="AN5:BG5"/>
    <mergeCell ref="AN6:BG9"/>
    <mergeCell ref="AN10:BH13"/>
    <mergeCell ref="J43:M45"/>
    <mergeCell ref="E46:J47"/>
    <mergeCell ref="E49:J50"/>
    <mergeCell ref="E52:J53"/>
    <mergeCell ref="AD46:AD47"/>
    <mergeCell ref="AE46:AE47"/>
    <mergeCell ref="AD49:AD50"/>
    <mergeCell ref="AE49:AE50"/>
    <mergeCell ref="AD52:AD53"/>
    <mergeCell ref="AE52:AE53"/>
    <mergeCell ref="J55:M56"/>
    <mergeCell ref="J58:M59"/>
    <mergeCell ref="X55:AB56"/>
    <mergeCell ref="X58:AB59"/>
    <mergeCell ref="AI55:AL56"/>
    <mergeCell ref="AI58:AL59"/>
    <mergeCell ref="AI64:AM66"/>
    <mergeCell ref="AP24:AT27"/>
    <mergeCell ref="AP20:AT23"/>
    <mergeCell ref="AG46:AJ47"/>
    <mergeCell ref="AG49:AJ50"/>
    <mergeCell ref="AG52:AJ53"/>
    <mergeCell ref="AG35:AJ36"/>
    <mergeCell ref="AG38:AJ39"/>
    <mergeCell ref="AG41:AJ42"/>
    <mergeCell ref="AI43:AL45"/>
    <mergeCell ref="BJ20:BM22"/>
    <mergeCell ref="BJ24:BM27"/>
    <mergeCell ref="BL28:BO29"/>
    <mergeCell ref="BL30:BO31"/>
    <mergeCell ref="AV33:AZ34"/>
    <mergeCell ref="BK33:BN34"/>
    <mergeCell ref="BG22:BH23"/>
    <mergeCell ref="BG24:BH25"/>
    <mergeCell ref="BG26:BH27"/>
    <mergeCell ref="BG20:BH21"/>
    <mergeCell ref="BK36:BO38"/>
    <mergeCell ref="AP42:AT43"/>
    <mergeCell ref="AP45:AT46"/>
    <mergeCell ref="AU42:AZ43"/>
    <mergeCell ref="AU45:AZ46"/>
    <mergeCell ref="BK42:BO43"/>
    <mergeCell ref="BK45:BO46"/>
    <mergeCell ref="BK63:BO64"/>
    <mergeCell ref="BK66:BO67"/>
    <mergeCell ref="BK47:BO49"/>
    <mergeCell ref="BK54:BO55"/>
    <mergeCell ref="BK57:BO58"/>
    <mergeCell ref="BK60:BO61"/>
  </mergeCells>
  <phoneticPr fontId="2"/>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961A-D43D-4747-A837-C08B4F80BE84}">
  <sheetPr>
    <tabColor rgb="FFFFC000"/>
    <pageSetUpPr fitToPage="1"/>
  </sheetPr>
  <dimension ref="A1:M25"/>
  <sheetViews>
    <sheetView showGridLines="0" zoomScale="85" zoomScaleNormal="85" workbookViewId="0">
      <selection activeCell="B4" sqref="B4"/>
    </sheetView>
  </sheetViews>
  <sheetFormatPr defaultRowHeight="24.4" customHeight="1"/>
  <cols>
    <col min="1" max="1" width="3.375" customWidth="1"/>
    <col min="2" max="3" width="16" customWidth="1"/>
    <col min="4" max="10" width="13.25" customWidth="1"/>
    <col min="11" max="11" width="8.125" customWidth="1"/>
    <col min="12" max="12" width="7.875" customWidth="1"/>
    <col min="13" max="13" width="48.5" customWidth="1"/>
  </cols>
  <sheetData>
    <row r="1" spans="1:13" ht="24.4" customHeight="1">
      <c r="A1" s="1" t="s">
        <v>9</v>
      </c>
    </row>
    <row r="2" spans="1:13" s="2" customFormat="1" ht="14.45" customHeight="1">
      <c r="A2" s="148"/>
      <c r="B2" s="149" t="s">
        <v>5</v>
      </c>
      <c r="C2" s="13" t="s">
        <v>18</v>
      </c>
      <c r="D2" s="144" t="s">
        <v>6</v>
      </c>
      <c r="E2" s="145"/>
      <c r="F2" s="146"/>
      <c r="G2" s="144" t="s">
        <v>7</v>
      </c>
      <c r="H2" s="145"/>
      <c r="I2" s="145"/>
      <c r="J2" s="146"/>
      <c r="K2" s="143" t="s">
        <v>3</v>
      </c>
      <c r="L2" s="143"/>
      <c r="M2" s="147" t="s">
        <v>4</v>
      </c>
    </row>
    <row r="3" spans="1:13" ht="14.45" customHeight="1">
      <c r="A3" s="148"/>
      <c r="B3" s="150"/>
      <c r="C3" s="14"/>
      <c r="D3" s="151"/>
      <c r="E3" s="152"/>
      <c r="F3" s="153"/>
      <c r="G3" s="141" t="s">
        <v>27</v>
      </c>
      <c r="H3" s="142"/>
      <c r="I3" s="4" t="s">
        <v>13</v>
      </c>
      <c r="J3" s="5" t="s">
        <v>23</v>
      </c>
      <c r="K3" s="143"/>
      <c r="L3" s="143"/>
      <c r="M3" s="147"/>
    </row>
    <row r="4" spans="1:13" ht="24.4" customHeight="1">
      <c r="A4" s="9"/>
      <c r="B4" s="130"/>
      <c r="C4" s="131"/>
      <c r="D4" s="132"/>
      <c r="E4" s="132"/>
      <c r="F4" s="132"/>
      <c r="G4" s="28"/>
      <c r="H4" s="133"/>
      <c r="I4" s="28"/>
      <c r="J4" s="28"/>
      <c r="K4" s="132"/>
      <c r="L4" s="132"/>
      <c r="M4" s="21"/>
    </row>
    <row r="6" spans="1:13" ht="29.65" customHeight="1">
      <c r="B6" s="7" t="s">
        <v>2</v>
      </c>
      <c r="C6" s="17" t="s">
        <v>19</v>
      </c>
      <c r="D6" s="17" t="s">
        <v>8</v>
      </c>
      <c r="E6" s="8" t="s">
        <v>14</v>
      </c>
      <c r="F6" s="18" t="s">
        <v>10</v>
      </c>
      <c r="G6" s="19" t="s">
        <v>11</v>
      </c>
      <c r="H6" s="18" t="s">
        <v>12</v>
      </c>
      <c r="I6" s="20" t="s">
        <v>15</v>
      </c>
    </row>
    <row r="7" spans="1:13" ht="24.4" customHeight="1">
      <c r="B7" s="21"/>
      <c r="C7" s="28"/>
      <c r="D7" s="28"/>
      <c r="E7" s="21"/>
      <c r="F7" s="21"/>
      <c r="G7" s="21"/>
      <c r="H7" s="21"/>
      <c r="I7" s="134"/>
    </row>
    <row r="9" spans="1:13" ht="24.4" customHeight="1">
      <c r="A9" s="1" t="s">
        <v>68</v>
      </c>
    </row>
    <row r="10" spans="1:13" ht="24.4" customHeight="1">
      <c r="B10" s="73" t="s">
        <v>74</v>
      </c>
    </row>
    <row r="11" spans="1:13" ht="24.4" customHeight="1">
      <c r="B11" t="s">
        <v>70</v>
      </c>
    </row>
    <row r="12" spans="1:13" ht="24.4" customHeight="1">
      <c r="B12" t="s">
        <v>71</v>
      </c>
    </row>
    <row r="13" spans="1:13" ht="24.4" customHeight="1">
      <c r="B13" t="s">
        <v>72</v>
      </c>
    </row>
    <row r="14" spans="1:13" ht="24.4" customHeight="1">
      <c r="B14" t="s">
        <v>73</v>
      </c>
    </row>
    <row r="16" spans="1:13" ht="24.4" customHeight="1">
      <c r="A16" s="257"/>
      <c r="B16" s="257"/>
      <c r="C16" s="257"/>
      <c r="D16" s="257"/>
      <c r="E16" s="257"/>
      <c r="F16" s="257"/>
      <c r="G16" s="257"/>
      <c r="H16" s="257"/>
      <c r="I16" s="257"/>
      <c r="J16" s="257"/>
      <c r="K16" s="257"/>
      <c r="L16" s="258"/>
      <c r="M16" s="255"/>
    </row>
    <row r="17" spans="1:13" ht="24.4" customHeight="1">
      <c r="A17" s="257"/>
      <c r="B17" s="259" t="s">
        <v>177</v>
      </c>
      <c r="C17" s="257"/>
      <c r="D17" s="257"/>
      <c r="E17" s="257"/>
      <c r="F17" s="257"/>
      <c r="G17" s="257"/>
      <c r="H17" s="257"/>
      <c r="I17" s="257"/>
      <c r="J17" s="257"/>
      <c r="K17" s="257"/>
      <c r="L17" s="258"/>
      <c r="M17" s="255"/>
    </row>
    <row r="18" spans="1:13" ht="24.4" customHeight="1">
      <c r="A18" s="257"/>
      <c r="B18" s="257"/>
      <c r="C18" s="257"/>
      <c r="D18" s="257"/>
      <c r="E18" s="257"/>
      <c r="F18" s="257"/>
      <c r="G18" s="257"/>
      <c r="H18" s="257"/>
      <c r="I18" s="257"/>
      <c r="J18" s="257"/>
      <c r="K18" s="257"/>
      <c r="L18" s="258"/>
      <c r="M18" s="255"/>
    </row>
    <row r="19" spans="1:13" ht="24.4" customHeight="1">
      <c r="A19" s="257"/>
      <c r="B19" s="257"/>
      <c r="C19" s="257"/>
      <c r="D19" s="257"/>
      <c r="E19" s="257"/>
      <c r="F19" s="257"/>
      <c r="G19" s="257"/>
      <c r="H19" s="257"/>
      <c r="I19" s="257"/>
      <c r="J19" s="257"/>
      <c r="K19" s="257"/>
      <c r="L19" s="258"/>
      <c r="M19" s="255"/>
    </row>
    <row r="20" spans="1:13" ht="24.4" customHeight="1">
      <c r="A20" s="257"/>
      <c r="B20" s="257"/>
      <c r="C20" s="257"/>
      <c r="D20" s="257"/>
      <c r="E20" s="257"/>
      <c r="F20" s="257"/>
      <c r="G20" s="257"/>
      <c r="H20" s="257"/>
      <c r="I20" s="257"/>
      <c r="J20" s="257"/>
      <c r="K20" s="257"/>
      <c r="L20" s="258"/>
      <c r="M20" s="255"/>
    </row>
    <row r="21" spans="1:13" ht="24.4" customHeight="1">
      <c r="A21" s="257"/>
      <c r="B21" s="257"/>
      <c r="C21" s="257"/>
      <c r="D21" s="257"/>
      <c r="E21" s="257"/>
      <c r="F21" s="257"/>
      <c r="G21" s="257"/>
      <c r="H21" s="257"/>
      <c r="I21" s="257"/>
      <c r="J21" s="257"/>
      <c r="K21" s="257"/>
      <c r="L21" s="258"/>
      <c r="M21" s="255"/>
    </row>
    <row r="22" spans="1:13" ht="24.4" customHeight="1">
      <c r="A22" s="257"/>
      <c r="B22" s="257"/>
      <c r="C22" s="257"/>
      <c r="D22" s="257"/>
      <c r="E22" s="257"/>
      <c r="F22" s="257"/>
      <c r="G22" s="257"/>
      <c r="H22" s="257"/>
      <c r="I22" s="257"/>
      <c r="J22" s="257"/>
      <c r="K22" s="257"/>
      <c r="L22" s="258"/>
      <c r="M22" s="255"/>
    </row>
    <row r="23" spans="1:13" ht="24.4" customHeight="1">
      <c r="A23" s="257"/>
      <c r="B23" s="257"/>
      <c r="C23" s="257"/>
      <c r="D23" s="257"/>
      <c r="E23" s="257"/>
      <c r="F23" s="257"/>
      <c r="G23" s="257"/>
      <c r="H23" s="257"/>
      <c r="I23" s="257"/>
      <c r="J23" s="257"/>
      <c r="K23" s="257"/>
      <c r="L23" s="258"/>
      <c r="M23" s="255"/>
    </row>
    <row r="24" spans="1:13" ht="24.4" customHeight="1">
      <c r="A24" s="257"/>
      <c r="B24" s="257"/>
      <c r="C24" s="257"/>
      <c r="D24" s="257"/>
      <c r="E24" s="257"/>
      <c r="F24" s="257"/>
      <c r="G24" s="257"/>
      <c r="H24" s="257"/>
      <c r="I24" s="257"/>
      <c r="J24" s="257"/>
      <c r="K24" s="257"/>
      <c r="L24" s="258"/>
      <c r="M24" s="255"/>
    </row>
    <row r="25" spans="1:13" ht="24.4" customHeight="1">
      <c r="A25" s="256"/>
      <c r="B25" s="256"/>
      <c r="C25" s="256"/>
      <c r="D25" s="256"/>
      <c r="E25" s="256"/>
      <c r="F25" s="256"/>
      <c r="G25" s="256"/>
      <c r="H25" s="256"/>
      <c r="I25" s="256"/>
      <c r="J25" s="256"/>
      <c r="K25" s="256"/>
    </row>
  </sheetData>
  <sheetProtection algorithmName="SHA-512" hashValue="AkG2xPjQB9h7EBYSHSxWaLN2dvj47rzaBhI+g/t0CrjDBFpDf9C5yTzVrB/07ROJ/QrJ335RAhcrBUyeUKxxXA==" saltValue="BOiyWCDrSMWwlbpz3qtVUg==" spinCount="100000" sheet="1" objects="1" scenarios="1"/>
  <mergeCells count="7">
    <mergeCell ref="G3:H3"/>
    <mergeCell ref="K2:L3"/>
    <mergeCell ref="G2:J2"/>
    <mergeCell ref="M2:M3"/>
    <mergeCell ref="A2:A3"/>
    <mergeCell ref="B2:B3"/>
    <mergeCell ref="D2:F3"/>
  </mergeCells>
  <phoneticPr fontId="2"/>
  <dataValidations count="4">
    <dataValidation type="list" allowBlank="1" showInputMessage="1" showErrorMessage="1" sqref="G4" xr:uid="{AF77F0F2-1DF2-487E-B444-DD737BDFA679}">
      <formula1>"明治,大正,昭和,平成,令和"</formula1>
    </dataValidation>
    <dataValidation type="list" allowBlank="1" showInputMessage="1" showErrorMessage="1" sqref="D7" xr:uid="{68D6026E-B148-40E4-ABC7-FA423FF7106C}">
      <formula1>"　,有,無"</formula1>
    </dataValidation>
    <dataValidation type="list" allowBlank="1" showInputMessage="1" showErrorMessage="1" sqref="E7" xr:uid="{79C14E9F-912A-49B8-85AB-F8E0B2E42C6A}">
      <formula1>"　,一般の障害者,特別障害者"</formula1>
    </dataValidation>
    <dataValidation type="list" allowBlank="1" showInputMessage="1" showErrorMessage="1" sqref="F7:H7" xr:uid="{99F2438F-D9B9-40A3-80AE-565803A911AC}">
      <formula1>"　,該当する"</formula1>
    </dataValidation>
  </dataValidations>
  <pageMargins left="0.7" right="0.7" top="0.75" bottom="0.75" header="0.3" footer="0.3"/>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2358-BFD7-42F9-9F4F-E4B1F733B7BE}">
  <sheetPr>
    <tabColor rgb="FFFFC000"/>
    <pageSetUpPr fitToPage="1"/>
  </sheetPr>
  <dimension ref="A1:U53"/>
  <sheetViews>
    <sheetView showGridLines="0" zoomScale="70" zoomScaleNormal="70" workbookViewId="0">
      <selection activeCell="B5" sqref="B5"/>
    </sheetView>
  </sheetViews>
  <sheetFormatPr defaultRowHeight="17.649999999999999"/>
  <cols>
    <col min="1" max="1" width="4.875" customWidth="1"/>
    <col min="2" max="2" width="15.25" customWidth="1"/>
    <col min="3" max="3" width="17" customWidth="1"/>
    <col min="4" max="6" width="8.25" customWidth="1"/>
    <col min="7" max="7" width="8.625" customWidth="1"/>
    <col min="8" max="8" width="9.875" customWidth="1"/>
    <col min="9" max="10" width="8" customWidth="1"/>
    <col min="11" max="11" width="7.875" customWidth="1"/>
    <col min="12" max="12" width="13" customWidth="1"/>
    <col min="13" max="14" width="13.375" customWidth="1"/>
    <col min="15" max="15" width="40.875" customWidth="1"/>
    <col min="16" max="16" width="9.5" customWidth="1"/>
    <col min="17" max="17" width="16.625" customWidth="1"/>
    <col min="18" max="18" width="16.375" customWidth="1"/>
    <col min="19" max="19" width="3.875" customWidth="1"/>
    <col min="20" max="21" width="14.25" customWidth="1"/>
  </cols>
  <sheetData>
    <row r="1" spans="1:21" ht="18.75" customHeight="1">
      <c r="A1" s="71" t="s">
        <v>172</v>
      </c>
      <c r="Q1" s="167" t="s">
        <v>142</v>
      </c>
      <c r="R1" s="167"/>
      <c r="S1" s="167"/>
      <c r="T1" s="167"/>
      <c r="U1" s="167"/>
    </row>
    <row r="2" spans="1:21" ht="23.65" customHeight="1">
      <c r="A2" s="48" t="s">
        <v>16</v>
      </c>
      <c r="Q2" s="167"/>
      <c r="R2" s="167"/>
      <c r="S2" s="167"/>
      <c r="T2" s="167"/>
      <c r="U2" s="167"/>
    </row>
    <row r="3" spans="1:21" s="2" customFormat="1" ht="24.4" customHeight="1">
      <c r="A3" s="143"/>
      <c r="B3" s="149" t="s">
        <v>5</v>
      </c>
      <c r="C3" s="149" t="s">
        <v>18</v>
      </c>
      <c r="D3" s="144" t="s">
        <v>51</v>
      </c>
      <c r="E3" s="145"/>
      <c r="F3" s="146"/>
      <c r="G3" s="11"/>
      <c r="H3" s="162" t="s">
        <v>7</v>
      </c>
      <c r="I3" s="163"/>
      <c r="J3" s="164"/>
      <c r="K3" s="160" t="s">
        <v>25</v>
      </c>
      <c r="L3" s="170" t="s">
        <v>24</v>
      </c>
      <c r="M3" s="147" t="s">
        <v>140</v>
      </c>
      <c r="N3" s="147" t="s">
        <v>141</v>
      </c>
      <c r="O3" s="147" t="s">
        <v>21</v>
      </c>
      <c r="Q3" s="158" t="s">
        <v>95</v>
      </c>
      <c r="R3" s="165"/>
      <c r="T3" s="158" t="s">
        <v>96</v>
      </c>
      <c r="U3" s="168">
        <f>計算!F76</f>
        <v>0</v>
      </c>
    </row>
    <row r="4" spans="1:21">
      <c r="A4" s="143"/>
      <c r="B4" s="150"/>
      <c r="C4" s="150"/>
      <c r="D4" s="151"/>
      <c r="E4" s="152"/>
      <c r="F4" s="153"/>
      <c r="G4" s="12"/>
      <c r="H4" s="3" t="s">
        <v>26</v>
      </c>
      <c r="I4" s="4" t="s">
        <v>13</v>
      </c>
      <c r="J4" s="5" t="s">
        <v>23</v>
      </c>
      <c r="K4" s="161"/>
      <c r="L4" s="171"/>
      <c r="M4" s="147"/>
      <c r="N4" s="147"/>
      <c r="O4" s="147"/>
      <c r="Q4" s="158"/>
      <c r="R4" s="166"/>
      <c r="T4" s="158"/>
      <c r="U4" s="169"/>
    </row>
    <row r="5" spans="1:21" ht="24.95" customHeight="1">
      <c r="A5" s="6"/>
      <c r="B5" s="21"/>
      <c r="C5" s="21"/>
      <c r="D5" s="125"/>
      <c r="E5" s="126"/>
      <c r="F5" s="127"/>
      <c r="G5" s="135"/>
      <c r="H5" s="22"/>
      <c r="I5" s="21"/>
      <c r="J5" s="21"/>
      <c r="K5" s="43"/>
      <c r="L5" s="23"/>
      <c r="M5" s="24"/>
      <c r="N5" s="24"/>
      <c r="O5" s="21"/>
      <c r="Q5" s="83"/>
      <c r="R5" s="51"/>
    </row>
    <row r="7" spans="1:21" ht="20.25" customHeight="1">
      <c r="A7" s="48" t="s">
        <v>29</v>
      </c>
    </row>
    <row r="8" spans="1:21" s="2" customFormat="1" ht="24.4" customHeight="1">
      <c r="A8" s="143"/>
      <c r="B8" s="147" t="s">
        <v>5</v>
      </c>
      <c r="C8" s="147" t="s">
        <v>18</v>
      </c>
      <c r="D8" s="144" t="s">
        <v>51</v>
      </c>
      <c r="E8" s="145"/>
      <c r="F8" s="146"/>
      <c r="G8" s="147" t="s">
        <v>19</v>
      </c>
      <c r="H8" s="162" t="s">
        <v>7</v>
      </c>
      <c r="I8" s="163"/>
      <c r="J8" s="164"/>
      <c r="K8" s="160" t="s">
        <v>25</v>
      </c>
      <c r="L8" s="149" t="s">
        <v>24</v>
      </c>
      <c r="M8" s="147" t="s">
        <v>22</v>
      </c>
      <c r="N8" s="147" t="s">
        <v>20</v>
      </c>
      <c r="O8" s="147" t="s">
        <v>21</v>
      </c>
    </row>
    <row r="9" spans="1:21">
      <c r="A9" s="143"/>
      <c r="B9" s="147"/>
      <c r="C9" s="147"/>
      <c r="D9" s="151"/>
      <c r="E9" s="152"/>
      <c r="F9" s="153"/>
      <c r="G9" s="147"/>
      <c r="H9" s="3" t="s">
        <v>26</v>
      </c>
      <c r="I9" s="4" t="s">
        <v>13</v>
      </c>
      <c r="J9" s="5" t="s">
        <v>23</v>
      </c>
      <c r="K9" s="161"/>
      <c r="L9" s="150"/>
      <c r="M9" s="147"/>
      <c r="N9" s="147"/>
      <c r="O9" s="147"/>
    </row>
    <row r="10" spans="1:21" ht="24.95" customHeight="1">
      <c r="A10" s="6">
        <v>1</v>
      </c>
      <c r="B10" s="21"/>
      <c r="C10" s="21"/>
      <c r="D10" s="25"/>
      <c r="E10" s="26"/>
      <c r="F10" s="27"/>
      <c r="G10" s="28"/>
      <c r="H10" s="29"/>
      <c r="I10" s="30"/>
      <c r="J10" s="31"/>
      <c r="K10" s="43"/>
      <c r="L10" s="23"/>
      <c r="M10" s="24"/>
      <c r="N10" s="24"/>
      <c r="O10" s="21"/>
      <c r="Q10" s="55" t="s">
        <v>168</v>
      </c>
    </row>
    <row r="11" spans="1:21" ht="24.95" customHeight="1">
      <c r="A11" s="6">
        <v>2</v>
      </c>
      <c r="B11" s="21"/>
      <c r="C11" s="21"/>
      <c r="D11" s="25"/>
      <c r="E11" s="26"/>
      <c r="F11" s="27"/>
      <c r="G11" s="28"/>
      <c r="H11" s="29"/>
      <c r="I11" s="30"/>
      <c r="J11" s="31"/>
      <c r="K11" s="43"/>
      <c r="L11" s="23"/>
      <c r="M11" s="24"/>
      <c r="N11" s="24"/>
      <c r="O11" s="21"/>
      <c r="Q11" s="51" t="s">
        <v>143</v>
      </c>
    </row>
    <row r="12" spans="1:21" ht="24.95" customHeight="1">
      <c r="A12" s="6">
        <v>3</v>
      </c>
      <c r="B12" s="21"/>
      <c r="C12" s="21"/>
      <c r="D12" s="25"/>
      <c r="E12" s="26"/>
      <c r="F12" s="27"/>
      <c r="G12" s="28"/>
      <c r="H12" s="29"/>
      <c r="I12" s="30"/>
      <c r="J12" s="31"/>
      <c r="K12" s="43"/>
      <c r="L12" s="23"/>
      <c r="M12" s="24"/>
      <c r="N12" s="24"/>
      <c r="O12" s="21"/>
      <c r="Q12" s="33" t="s">
        <v>146</v>
      </c>
      <c r="R12" s="33" t="s">
        <v>147</v>
      </c>
    </row>
    <row r="13" spans="1:21" ht="24.95" customHeight="1">
      <c r="A13" s="6">
        <v>4</v>
      </c>
      <c r="B13" s="21"/>
      <c r="C13" s="21"/>
      <c r="D13" s="25"/>
      <c r="E13" s="26"/>
      <c r="F13" s="27"/>
      <c r="G13" s="28"/>
      <c r="H13" s="29"/>
      <c r="I13" s="30"/>
      <c r="J13" s="31"/>
      <c r="K13" s="43"/>
      <c r="L13" s="23"/>
      <c r="M13" s="24"/>
      <c r="N13" s="24"/>
      <c r="O13" s="21"/>
      <c r="Q13" s="157" t="s">
        <v>144</v>
      </c>
      <c r="R13" s="159"/>
      <c r="T13" s="156" t="s">
        <v>96</v>
      </c>
      <c r="U13" s="154">
        <f>計算!H88</f>
        <v>0</v>
      </c>
    </row>
    <row r="14" spans="1:21" ht="24.95" customHeight="1">
      <c r="A14" s="6">
        <v>5</v>
      </c>
      <c r="B14" s="21"/>
      <c r="C14" s="21"/>
      <c r="D14" s="25"/>
      <c r="E14" s="26"/>
      <c r="F14" s="27"/>
      <c r="G14" s="28"/>
      <c r="H14" s="29"/>
      <c r="I14" s="30"/>
      <c r="J14" s="31"/>
      <c r="K14" s="43"/>
      <c r="L14" s="23"/>
      <c r="M14" s="24"/>
      <c r="N14" s="24"/>
      <c r="O14" s="21"/>
      <c r="Q14" s="158"/>
      <c r="R14" s="159"/>
      <c r="T14" s="156"/>
      <c r="U14" s="155"/>
    </row>
    <row r="15" spans="1:21" ht="24.95" customHeight="1">
      <c r="A15" s="6">
        <v>6</v>
      </c>
      <c r="B15" s="21"/>
      <c r="C15" s="21"/>
      <c r="D15" s="25"/>
      <c r="E15" s="26"/>
      <c r="F15" s="27"/>
      <c r="G15" s="28"/>
      <c r="H15" s="29"/>
      <c r="I15" s="30"/>
      <c r="J15" s="31"/>
      <c r="K15" s="43"/>
      <c r="L15" s="23"/>
      <c r="M15" s="24"/>
      <c r="N15" s="24"/>
      <c r="O15" s="21"/>
      <c r="Q15" s="157" t="s">
        <v>145</v>
      </c>
      <c r="R15" s="159"/>
      <c r="T15" s="156" t="s">
        <v>96</v>
      </c>
      <c r="U15" s="154">
        <f>計算!H97</f>
        <v>0</v>
      </c>
    </row>
    <row r="16" spans="1:21" ht="22.15" customHeight="1">
      <c r="Q16" s="158"/>
      <c r="R16" s="159"/>
      <c r="T16" s="156"/>
      <c r="U16" s="155"/>
    </row>
    <row r="17" spans="1:15" ht="19.899999999999999">
      <c r="A17" s="48" t="s">
        <v>28</v>
      </c>
    </row>
    <row r="18" spans="1:15" s="2" customFormat="1" ht="24.4" customHeight="1">
      <c r="A18" s="143"/>
      <c r="B18" s="147" t="s">
        <v>5</v>
      </c>
      <c r="C18" s="147" t="s">
        <v>18</v>
      </c>
      <c r="D18" s="144" t="s">
        <v>51</v>
      </c>
      <c r="E18" s="145"/>
      <c r="F18" s="146"/>
      <c r="G18" s="147" t="s">
        <v>19</v>
      </c>
      <c r="H18" s="162" t="s">
        <v>7</v>
      </c>
      <c r="I18" s="163"/>
      <c r="J18" s="164"/>
      <c r="K18" s="160" t="s">
        <v>25</v>
      </c>
      <c r="L18" s="149" t="s">
        <v>24</v>
      </c>
      <c r="M18" s="147" t="s">
        <v>22</v>
      </c>
      <c r="N18" s="147" t="s">
        <v>20</v>
      </c>
      <c r="O18" s="147" t="s">
        <v>21</v>
      </c>
    </row>
    <row r="19" spans="1:15">
      <c r="A19" s="143"/>
      <c r="B19" s="147"/>
      <c r="C19" s="147"/>
      <c r="D19" s="151"/>
      <c r="E19" s="152"/>
      <c r="F19" s="153"/>
      <c r="G19" s="147"/>
      <c r="H19" s="3" t="s">
        <v>26</v>
      </c>
      <c r="I19" s="4" t="s">
        <v>13</v>
      </c>
      <c r="J19" s="5" t="s">
        <v>23</v>
      </c>
      <c r="K19" s="161"/>
      <c r="L19" s="150"/>
      <c r="M19" s="147"/>
      <c r="N19" s="147"/>
      <c r="O19" s="147"/>
    </row>
    <row r="20" spans="1:15" ht="24.95" customHeight="1">
      <c r="A20" s="6">
        <v>1</v>
      </c>
      <c r="B20" s="21"/>
      <c r="C20" s="21"/>
      <c r="D20" s="25"/>
      <c r="E20" s="26"/>
      <c r="F20" s="27"/>
      <c r="G20" s="28"/>
      <c r="H20" s="29"/>
      <c r="I20" s="30"/>
      <c r="J20" s="31"/>
      <c r="K20" s="43"/>
      <c r="L20" s="23"/>
      <c r="M20" s="21"/>
      <c r="N20" s="24"/>
      <c r="O20" s="21"/>
    </row>
    <row r="21" spans="1:15" ht="24.95" customHeight="1">
      <c r="A21" s="6">
        <v>2</v>
      </c>
      <c r="B21" s="21"/>
      <c r="C21" s="21"/>
      <c r="D21" s="25"/>
      <c r="E21" s="26"/>
      <c r="F21" s="27"/>
      <c r="G21" s="28"/>
      <c r="H21" s="29"/>
      <c r="I21" s="30"/>
      <c r="J21" s="31"/>
      <c r="K21" s="43"/>
      <c r="L21" s="23"/>
      <c r="M21" s="21"/>
      <c r="N21" s="24"/>
      <c r="O21" s="21"/>
    </row>
    <row r="22" spans="1:15" ht="24.95" customHeight="1">
      <c r="A22" s="6">
        <v>3</v>
      </c>
      <c r="B22" s="21"/>
      <c r="C22" s="21"/>
      <c r="D22" s="25"/>
      <c r="E22" s="26"/>
      <c r="F22" s="27"/>
      <c r="G22" s="28"/>
      <c r="H22" s="29"/>
      <c r="I22" s="30"/>
      <c r="J22" s="31"/>
      <c r="K22" s="43"/>
      <c r="L22" s="23"/>
      <c r="M22" s="21"/>
      <c r="N22" s="24"/>
      <c r="O22" s="21"/>
    </row>
    <row r="23" spans="1:15" ht="24.95" customHeight="1">
      <c r="A23" s="6">
        <v>4</v>
      </c>
      <c r="B23" s="21"/>
      <c r="C23" s="21"/>
      <c r="D23" s="25"/>
      <c r="E23" s="26"/>
      <c r="F23" s="27"/>
      <c r="G23" s="28"/>
      <c r="H23" s="29"/>
      <c r="I23" s="30"/>
      <c r="J23" s="31"/>
      <c r="K23" s="43"/>
      <c r="L23" s="23"/>
      <c r="M23" s="21"/>
      <c r="N23" s="24"/>
      <c r="O23" s="21"/>
    </row>
    <row r="25" spans="1:15" ht="22.15">
      <c r="A25" s="72" t="s">
        <v>69</v>
      </c>
    </row>
    <row r="28" spans="1:15" ht="22.9">
      <c r="B28" s="261" t="s">
        <v>177</v>
      </c>
      <c r="C28" s="260"/>
      <c r="D28" s="260"/>
      <c r="E28" s="260"/>
      <c r="F28" s="260"/>
      <c r="G28" s="260"/>
      <c r="H28" s="260"/>
      <c r="I28" s="260"/>
      <c r="J28" s="260"/>
      <c r="K28" s="260"/>
      <c r="L28" s="260"/>
      <c r="M28" s="260"/>
      <c r="N28" s="260"/>
      <c r="O28" s="260"/>
    </row>
    <row r="29" spans="1:15">
      <c r="B29" s="260"/>
      <c r="C29" s="260"/>
      <c r="D29" s="260"/>
      <c r="E29" s="260"/>
      <c r="F29" s="260"/>
      <c r="G29" s="260"/>
      <c r="H29" s="260"/>
      <c r="I29" s="260"/>
      <c r="J29" s="260"/>
      <c r="K29" s="260"/>
      <c r="L29" s="260"/>
      <c r="M29" s="260"/>
      <c r="N29" s="260"/>
      <c r="O29" s="260"/>
    </row>
    <row r="30" spans="1:15">
      <c r="B30" s="260"/>
      <c r="C30" s="260"/>
      <c r="D30" s="260"/>
      <c r="E30" s="260"/>
      <c r="F30" s="260"/>
      <c r="G30" s="260"/>
      <c r="H30" s="260"/>
      <c r="I30" s="260"/>
      <c r="J30" s="260"/>
      <c r="K30" s="260"/>
      <c r="L30" s="260"/>
      <c r="M30" s="260"/>
      <c r="N30" s="260"/>
      <c r="O30" s="260"/>
    </row>
    <row r="31" spans="1:15">
      <c r="B31" s="260"/>
      <c r="C31" s="260"/>
      <c r="D31" s="260"/>
      <c r="E31" s="260"/>
      <c r="F31" s="260"/>
      <c r="G31" s="260"/>
      <c r="H31" s="260"/>
      <c r="I31" s="260"/>
      <c r="J31" s="260"/>
      <c r="K31" s="260"/>
      <c r="L31" s="260"/>
      <c r="M31" s="260"/>
      <c r="N31" s="260"/>
      <c r="O31" s="260"/>
    </row>
    <row r="32" spans="1:15">
      <c r="B32" s="260"/>
      <c r="C32" s="260"/>
      <c r="D32" s="260"/>
      <c r="E32" s="260"/>
      <c r="F32" s="260"/>
      <c r="G32" s="260"/>
      <c r="H32" s="260"/>
      <c r="I32" s="260"/>
      <c r="J32" s="260"/>
      <c r="K32" s="260"/>
      <c r="L32" s="260"/>
      <c r="M32" s="260"/>
      <c r="N32" s="260"/>
      <c r="O32" s="260"/>
    </row>
    <row r="33" spans="2:15">
      <c r="B33" s="260"/>
      <c r="C33" s="260"/>
      <c r="D33" s="260"/>
      <c r="E33" s="260"/>
      <c r="F33" s="260"/>
      <c r="G33" s="260"/>
      <c r="H33" s="260"/>
      <c r="I33" s="260"/>
      <c r="J33" s="260"/>
      <c r="K33" s="260"/>
      <c r="L33" s="260"/>
      <c r="M33" s="260"/>
      <c r="N33" s="260"/>
      <c r="O33" s="260"/>
    </row>
    <row r="34" spans="2:15">
      <c r="B34" s="260"/>
      <c r="C34" s="260"/>
      <c r="D34" s="260"/>
      <c r="E34" s="260"/>
      <c r="F34" s="260"/>
      <c r="G34" s="260"/>
      <c r="H34" s="260"/>
      <c r="I34" s="260"/>
      <c r="J34" s="260"/>
      <c r="K34" s="260"/>
      <c r="L34" s="260"/>
      <c r="M34" s="260"/>
      <c r="N34" s="260"/>
      <c r="O34" s="260"/>
    </row>
    <row r="35" spans="2:15">
      <c r="B35" s="260"/>
      <c r="C35" s="260"/>
      <c r="D35" s="260"/>
      <c r="E35" s="260"/>
      <c r="F35" s="260"/>
      <c r="G35" s="260"/>
      <c r="H35" s="260"/>
      <c r="I35" s="260"/>
      <c r="J35" s="260"/>
      <c r="K35" s="260"/>
      <c r="L35" s="260"/>
      <c r="M35" s="260"/>
      <c r="N35" s="260"/>
      <c r="O35" s="260"/>
    </row>
    <row r="36" spans="2:15">
      <c r="B36" s="260"/>
      <c r="C36" s="260"/>
      <c r="D36" s="260"/>
      <c r="E36" s="260"/>
      <c r="F36" s="260"/>
      <c r="G36" s="260"/>
      <c r="H36" s="260"/>
      <c r="I36" s="260"/>
      <c r="J36" s="260"/>
      <c r="K36" s="260"/>
      <c r="L36" s="260"/>
      <c r="M36" s="260"/>
      <c r="N36" s="260"/>
      <c r="O36" s="260"/>
    </row>
    <row r="37" spans="2:15">
      <c r="B37" s="260"/>
      <c r="C37" s="260"/>
      <c r="D37" s="260"/>
      <c r="E37" s="260"/>
      <c r="F37" s="260"/>
      <c r="G37" s="260"/>
      <c r="H37" s="260"/>
      <c r="I37" s="260"/>
      <c r="J37" s="260"/>
      <c r="K37" s="260"/>
      <c r="L37" s="260"/>
      <c r="M37" s="260"/>
      <c r="N37" s="260"/>
      <c r="O37" s="260"/>
    </row>
    <row r="38" spans="2:15">
      <c r="B38" s="260"/>
      <c r="C38" s="260"/>
      <c r="D38" s="260"/>
      <c r="E38" s="260"/>
      <c r="F38" s="260"/>
      <c r="G38" s="260"/>
      <c r="H38" s="260"/>
      <c r="I38" s="260"/>
      <c r="J38" s="260"/>
      <c r="K38" s="260"/>
      <c r="L38" s="260"/>
      <c r="M38" s="260"/>
      <c r="N38" s="260"/>
      <c r="O38" s="260"/>
    </row>
    <row r="39" spans="2:15">
      <c r="B39" s="260"/>
      <c r="C39" s="260"/>
      <c r="D39" s="260"/>
      <c r="E39" s="260"/>
      <c r="F39" s="260"/>
      <c r="G39" s="260"/>
      <c r="H39" s="260"/>
      <c r="I39" s="260"/>
      <c r="J39" s="260"/>
      <c r="K39" s="260"/>
      <c r="L39" s="260"/>
      <c r="M39" s="260"/>
      <c r="N39" s="260"/>
      <c r="O39" s="260"/>
    </row>
    <row r="40" spans="2:15">
      <c r="B40" s="260"/>
      <c r="C40" s="260"/>
      <c r="D40" s="260"/>
      <c r="E40" s="260"/>
      <c r="F40" s="260"/>
      <c r="G40" s="260"/>
      <c r="H40" s="260"/>
      <c r="I40" s="260"/>
      <c r="J40" s="260"/>
      <c r="K40" s="260"/>
      <c r="L40" s="260"/>
      <c r="M40" s="260"/>
      <c r="N40" s="260"/>
      <c r="O40" s="260"/>
    </row>
    <row r="41" spans="2:15">
      <c r="B41" s="260"/>
      <c r="C41" s="260"/>
      <c r="D41" s="260"/>
      <c r="E41" s="260"/>
      <c r="F41" s="260"/>
      <c r="G41" s="260"/>
      <c r="H41" s="260"/>
      <c r="I41" s="260"/>
      <c r="J41" s="260"/>
      <c r="K41" s="260"/>
      <c r="L41" s="260"/>
      <c r="M41" s="260"/>
      <c r="N41" s="260"/>
      <c r="O41" s="260"/>
    </row>
    <row r="42" spans="2:15">
      <c r="B42" s="260"/>
      <c r="C42" s="260"/>
      <c r="D42" s="260"/>
      <c r="E42" s="260"/>
      <c r="F42" s="260"/>
      <c r="G42" s="260"/>
      <c r="H42" s="260"/>
      <c r="I42" s="260"/>
      <c r="J42" s="260"/>
      <c r="K42" s="260"/>
      <c r="L42" s="260"/>
      <c r="M42" s="260"/>
      <c r="N42" s="260"/>
      <c r="O42" s="260"/>
    </row>
    <row r="43" spans="2:15">
      <c r="B43" s="260"/>
      <c r="C43" s="260"/>
      <c r="D43" s="260"/>
      <c r="E43" s="260"/>
      <c r="F43" s="260"/>
      <c r="G43" s="260"/>
      <c r="H43" s="260"/>
      <c r="I43" s="260"/>
      <c r="J43" s="260"/>
      <c r="K43" s="260"/>
      <c r="L43" s="260"/>
      <c r="M43" s="260"/>
      <c r="N43" s="260"/>
      <c r="O43" s="260"/>
    </row>
    <row r="44" spans="2:15">
      <c r="B44" s="260"/>
      <c r="C44" s="260"/>
      <c r="D44" s="260"/>
      <c r="E44" s="260"/>
      <c r="F44" s="260"/>
      <c r="G44" s="260"/>
      <c r="H44" s="260"/>
      <c r="I44" s="260"/>
      <c r="J44" s="260"/>
      <c r="K44" s="260"/>
      <c r="L44" s="260"/>
      <c r="M44" s="260"/>
      <c r="N44" s="260"/>
      <c r="O44" s="260"/>
    </row>
    <row r="45" spans="2:15">
      <c r="B45" s="260"/>
      <c r="C45" s="260"/>
      <c r="D45" s="260"/>
      <c r="E45" s="260"/>
      <c r="F45" s="260"/>
      <c r="G45" s="260"/>
      <c r="H45" s="260"/>
      <c r="I45" s="260"/>
      <c r="J45" s="260"/>
      <c r="K45" s="260"/>
      <c r="L45" s="260"/>
      <c r="M45" s="260"/>
      <c r="N45" s="260"/>
      <c r="O45" s="260"/>
    </row>
    <row r="46" spans="2:15">
      <c r="B46" s="260"/>
      <c r="C46" s="260"/>
      <c r="D46" s="260"/>
      <c r="E46" s="260"/>
      <c r="F46" s="260"/>
      <c r="G46" s="260"/>
      <c r="H46" s="260"/>
      <c r="I46" s="260"/>
      <c r="J46" s="260"/>
      <c r="K46" s="260"/>
      <c r="L46" s="260"/>
      <c r="M46" s="260"/>
      <c r="N46" s="260"/>
      <c r="O46" s="260"/>
    </row>
    <row r="47" spans="2:15">
      <c r="B47" s="260"/>
      <c r="C47" s="260"/>
      <c r="D47" s="260"/>
      <c r="E47" s="260"/>
      <c r="F47" s="260"/>
      <c r="G47" s="260"/>
      <c r="H47" s="260"/>
      <c r="I47" s="260"/>
      <c r="J47" s="260"/>
      <c r="K47" s="260"/>
      <c r="L47" s="260"/>
      <c r="M47" s="260"/>
      <c r="N47" s="260"/>
      <c r="O47" s="260"/>
    </row>
    <row r="48" spans="2:15">
      <c r="B48" s="260"/>
      <c r="C48" s="260"/>
      <c r="D48" s="260"/>
      <c r="E48" s="260"/>
      <c r="F48" s="260"/>
      <c r="G48" s="260"/>
      <c r="H48" s="260"/>
      <c r="I48" s="260"/>
      <c r="J48" s="260"/>
      <c r="K48" s="260"/>
      <c r="L48" s="260"/>
      <c r="M48" s="260"/>
      <c r="N48" s="260"/>
      <c r="O48" s="260"/>
    </row>
    <row r="49" spans="2:15">
      <c r="B49" s="260"/>
      <c r="C49" s="260"/>
      <c r="D49" s="260"/>
      <c r="E49" s="260"/>
      <c r="F49" s="260"/>
      <c r="G49" s="260"/>
      <c r="H49" s="260"/>
      <c r="I49" s="260"/>
      <c r="J49" s="260"/>
      <c r="K49" s="260"/>
      <c r="L49" s="260"/>
      <c r="M49" s="260"/>
      <c r="N49" s="260"/>
      <c r="O49" s="260"/>
    </row>
    <row r="50" spans="2:15">
      <c r="B50" s="260"/>
      <c r="C50" s="260"/>
      <c r="D50" s="260"/>
      <c r="E50" s="260"/>
      <c r="F50" s="260"/>
      <c r="G50" s="260"/>
      <c r="H50" s="260"/>
      <c r="I50" s="260"/>
      <c r="J50" s="260"/>
      <c r="K50" s="260"/>
      <c r="L50" s="260"/>
      <c r="M50" s="260"/>
      <c r="N50" s="260"/>
      <c r="O50" s="260"/>
    </row>
    <row r="51" spans="2:15">
      <c r="B51" s="260"/>
      <c r="C51" s="260"/>
      <c r="D51" s="260"/>
      <c r="E51" s="260"/>
      <c r="F51" s="260"/>
      <c r="G51" s="260"/>
      <c r="H51" s="260"/>
      <c r="I51" s="260"/>
      <c r="J51" s="260"/>
      <c r="K51" s="260"/>
      <c r="L51" s="260"/>
      <c r="M51" s="260"/>
      <c r="N51" s="260"/>
      <c r="O51" s="260"/>
    </row>
    <row r="52" spans="2:15">
      <c r="B52" s="260"/>
      <c r="C52" s="260"/>
      <c r="D52" s="260"/>
      <c r="E52" s="260"/>
      <c r="F52" s="260"/>
      <c r="G52" s="260"/>
      <c r="H52" s="260"/>
      <c r="I52" s="260"/>
      <c r="J52" s="260"/>
      <c r="K52" s="260"/>
      <c r="L52" s="260"/>
      <c r="M52" s="260"/>
      <c r="N52" s="260"/>
      <c r="O52" s="260"/>
    </row>
    <row r="53" spans="2:15">
      <c r="B53" s="260"/>
      <c r="C53" s="260"/>
      <c r="D53" s="260"/>
      <c r="E53" s="260"/>
      <c r="F53" s="260"/>
      <c r="G53" s="260"/>
      <c r="H53" s="260"/>
      <c r="I53" s="260"/>
      <c r="J53" s="260"/>
      <c r="K53" s="260"/>
      <c r="L53" s="260"/>
      <c r="M53" s="260"/>
      <c r="N53" s="260"/>
      <c r="O53" s="260"/>
    </row>
  </sheetData>
  <sheetProtection algorithmName="SHA-512" hashValue="Haw8CBio94xMe8GcAtTnxAdknH+m5u43Xdt07Lk/HneKMV/MgJledq26CRrlG72gduTaGKhlgz7qlXvuNVMBkQ==" saltValue="9vWiivgHQ9mCMwLFLvqzXQ==" spinCount="100000" sheet="1" objects="1" scenarios="1"/>
  <mergeCells count="45">
    <mergeCell ref="R3:R4"/>
    <mergeCell ref="Q1:U2"/>
    <mergeCell ref="A3:A4"/>
    <mergeCell ref="B3:B4"/>
    <mergeCell ref="C3:C4"/>
    <mergeCell ref="D3:F4"/>
    <mergeCell ref="U3:U4"/>
    <mergeCell ref="T3:T4"/>
    <mergeCell ref="Q3:Q4"/>
    <mergeCell ref="O3:O4"/>
    <mergeCell ref="H3:J3"/>
    <mergeCell ref="K3:K4"/>
    <mergeCell ref="L3:L4"/>
    <mergeCell ref="M3:M4"/>
    <mergeCell ref="N3:N4"/>
    <mergeCell ref="L18:L19"/>
    <mergeCell ref="K8:K9"/>
    <mergeCell ref="H8:J8"/>
    <mergeCell ref="B8:B9"/>
    <mergeCell ref="C8:C9"/>
    <mergeCell ref="G8:G9"/>
    <mergeCell ref="G18:G19"/>
    <mergeCell ref="H18:J18"/>
    <mergeCell ref="K18:K19"/>
    <mergeCell ref="N8:N9"/>
    <mergeCell ref="O8:O9"/>
    <mergeCell ref="L8:L9"/>
    <mergeCell ref="M8:M9"/>
    <mergeCell ref="A8:A9"/>
    <mergeCell ref="A18:A19"/>
    <mergeCell ref="B18:B19"/>
    <mergeCell ref="C18:C19"/>
    <mergeCell ref="D18:F19"/>
    <mergeCell ref="D8:F9"/>
    <mergeCell ref="U13:U14"/>
    <mergeCell ref="U15:U16"/>
    <mergeCell ref="T13:T14"/>
    <mergeCell ref="T15:T16"/>
    <mergeCell ref="M18:M19"/>
    <mergeCell ref="N18:N19"/>
    <mergeCell ref="O18:O19"/>
    <mergeCell ref="Q13:Q14"/>
    <mergeCell ref="R13:R14"/>
    <mergeCell ref="Q15:Q16"/>
    <mergeCell ref="R15:R16"/>
  </mergeCells>
  <phoneticPr fontId="2"/>
  <dataValidations count="2">
    <dataValidation type="list" allowBlank="1" showInputMessage="1" showErrorMessage="1" sqref="L5 L10:L15 L20:L23" xr:uid="{0A47DDBB-DECE-447F-9D0F-CB423752D18B}">
      <formula1>"　,一般の障害者,特別障害者,同居特別障害者"</formula1>
    </dataValidation>
    <dataValidation type="list" allowBlank="1" showInputMessage="1" showErrorMessage="1" sqref="K5 K10:K15 K20:K23" xr:uid="{1BF6EBA5-AC75-4C60-B5C6-A59B392BF105}">
      <formula1>"　,該当"</formula1>
    </dataValidation>
  </dataValidations>
  <pageMargins left="0.7" right="0.7" top="0.75" bottom="0.75" header="0.3" footer="0.3"/>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2775-1756-4108-9729-BAC785915919}">
  <sheetPr>
    <tabColor rgb="FFFFC000"/>
  </sheetPr>
  <dimension ref="A1:I53"/>
  <sheetViews>
    <sheetView showGridLines="0" showRowColHeaders="0" workbookViewId="0">
      <selection activeCell="B3" sqref="B3"/>
    </sheetView>
  </sheetViews>
  <sheetFormatPr defaultRowHeight="21" customHeight="1"/>
  <cols>
    <col min="2" max="2" width="24.875" customWidth="1"/>
    <col min="3" max="3" width="18.125" style="9" customWidth="1"/>
    <col min="4" max="4" width="16.125" customWidth="1"/>
    <col min="5" max="5" width="12.875" customWidth="1"/>
  </cols>
  <sheetData>
    <row r="1" spans="1:4" ht="21" customHeight="1">
      <c r="A1" s="1" t="s">
        <v>78</v>
      </c>
    </row>
    <row r="2" spans="1:4" ht="21" customHeight="1">
      <c r="A2" s="1"/>
      <c r="B2" s="33" t="s">
        <v>82</v>
      </c>
      <c r="C2" s="6" t="s">
        <v>83</v>
      </c>
      <c r="D2" s="33" t="s">
        <v>84</v>
      </c>
    </row>
    <row r="3" spans="1:4" ht="21" customHeight="1">
      <c r="A3" s="147" t="s">
        <v>79</v>
      </c>
      <c r="B3" s="21"/>
      <c r="C3" s="28"/>
      <c r="D3" s="24"/>
    </row>
    <row r="4" spans="1:4" ht="21" customHeight="1">
      <c r="A4" s="147"/>
      <c r="B4" s="21"/>
      <c r="C4" s="28"/>
      <c r="D4" s="24"/>
    </row>
    <row r="5" spans="1:4" ht="21" customHeight="1">
      <c r="A5" s="147"/>
      <c r="B5" s="21"/>
      <c r="C5" s="28"/>
      <c r="D5" s="24"/>
    </row>
    <row r="6" spans="1:4" ht="21" customHeight="1">
      <c r="A6" s="147"/>
      <c r="B6" s="21"/>
      <c r="C6" s="28"/>
      <c r="D6" s="24"/>
    </row>
    <row r="7" spans="1:4" ht="21" customHeight="1">
      <c r="A7" s="147" t="s">
        <v>80</v>
      </c>
      <c r="B7" s="21"/>
      <c r="C7" s="136"/>
      <c r="D7" s="24"/>
    </row>
    <row r="8" spans="1:4" ht="21" customHeight="1">
      <c r="A8" s="147"/>
      <c r="B8" s="21"/>
      <c r="C8" s="136"/>
      <c r="D8" s="24"/>
    </row>
    <row r="9" spans="1:4" ht="21" customHeight="1">
      <c r="A9" s="147"/>
      <c r="B9" s="21"/>
      <c r="C9" s="136"/>
      <c r="D9" s="24"/>
    </row>
    <row r="10" spans="1:4" ht="21" customHeight="1">
      <c r="A10" s="147" t="s">
        <v>81</v>
      </c>
      <c r="B10" s="21"/>
      <c r="C10" s="28"/>
      <c r="D10" s="24"/>
    </row>
    <row r="11" spans="1:4" ht="21" customHeight="1">
      <c r="A11" s="147"/>
      <c r="B11" s="21"/>
      <c r="C11" s="28"/>
      <c r="D11" s="24"/>
    </row>
    <row r="12" spans="1:4" ht="21" customHeight="1">
      <c r="A12" s="147"/>
      <c r="B12" s="21"/>
      <c r="C12" s="28"/>
      <c r="D12" s="24"/>
    </row>
    <row r="14" spans="1:4" ht="21" customHeight="1">
      <c r="A14" s="1" t="s">
        <v>103</v>
      </c>
    </row>
    <row r="15" spans="1:4" ht="21" customHeight="1">
      <c r="A15" s="49"/>
      <c r="B15" s="33" t="s">
        <v>82</v>
      </c>
      <c r="C15" s="6" t="s">
        <v>176</v>
      </c>
      <c r="D15" s="33" t="s">
        <v>84</v>
      </c>
    </row>
    <row r="16" spans="1:4" ht="21" customHeight="1">
      <c r="A16" s="77"/>
      <c r="B16" s="21"/>
      <c r="C16" s="28"/>
      <c r="D16" s="24"/>
    </row>
    <row r="17" spans="1:9" ht="21" customHeight="1">
      <c r="A17" s="68"/>
      <c r="B17" s="21"/>
      <c r="C17" s="28"/>
      <c r="D17" s="24"/>
    </row>
    <row r="19" spans="1:9" ht="21" customHeight="1">
      <c r="A19" s="1" t="s">
        <v>110</v>
      </c>
    </row>
    <row r="20" spans="1:9" ht="21" customHeight="1">
      <c r="A20" s="49"/>
      <c r="B20" s="33" t="s">
        <v>111</v>
      </c>
      <c r="C20" s="6" t="s">
        <v>112</v>
      </c>
      <c r="D20" s="33" t="s">
        <v>113</v>
      </c>
    </row>
    <row r="21" spans="1:9" ht="21" customHeight="1">
      <c r="A21" s="77"/>
      <c r="B21" s="21"/>
      <c r="C21" s="137"/>
      <c r="D21" s="24"/>
    </row>
    <row r="22" spans="1:9" ht="21" customHeight="1">
      <c r="A22" s="68"/>
      <c r="B22" s="21"/>
      <c r="C22" s="137"/>
      <c r="D22" s="24"/>
    </row>
    <row r="24" spans="1:9" ht="21" customHeight="1">
      <c r="A24" s="1" t="s">
        <v>114</v>
      </c>
    </row>
    <row r="25" spans="1:9" ht="21" customHeight="1">
      <c r="B25" s="80" t="s">
        <v>115</v>
      </c>
      <c r="C25" s="78"/>
      <c r="D25" s="138"/>
    </row>
    <row r="26" spans="1:9" ht="21" customHeight="1">
      <c r="B26" s="78" t="s">
        <v>116</v>
      </c>
      <c r="C26" s="79"/>
      <c r="D26" s="138"/>
    </row>
    <row r="27" spans="1:9" ht="21" customHeight="1">
      <c r="B27" s="78" t="s">
        <v>117</v>
      </c>
      <c r="C27" s="79"/>
      <c r="D27" s="138"/>
    </row>
    <row r="28" spans="1:9" ht="21" customHeight="1">
      <c r="B28" s="78" t="s">
        <v>118</v>
      </c>
      <c r="C28" s="79"/>
      <c r="D28" s="138"/>
    </row>
    <row r="31" spans="1:9" ht="21" customHeight="1">
      <c r="E31" s="255"/>
      <c r="F31" s="255"/>
      <c r="G31" s="255"/>
      <c r="H31" s="255"/>
      <c r="I31" s="255"/>
    </row>
    <row r="32" spans="1:9" ht="21" customHeight="1">
      <c r="B32" s="261" t="s">
        <v>177</v>
      </c>
      <c r="C32" s="260"/>
      <c r="D32" s="260"/>
      <c r="E32" s="255"/>
      <c r="F32" s="255"/>
      <c r="G32" s="255"/>
      <c r="H32" s="255"/>
      <c r="I32" s="255"/>
    </row>
    <row r="33" spans="2:9" ht="21" customHeight="1">
      <c r="B33" s="260"/>
      <c r="C33" s="260"/>
      <c r="D33" s="260"/>
      <c r="E33" s="255"/>
      <c r="F33" s="255"/>
      <c r="G33" s="255"/>
      <c r="H33" s="255"/>
      <c r="I33" s="255"/>
    </row>
    <row r="34" spans="2:9" ht="21" customHeight="1">
      <c r="B34" s="260"/>
      <c r="C34" s="260"/>
      <c r="D34" s="260"/>
      <c r="E34" s="255"/>
      <c r="F34" s="255"/>
      <c r="G34" s="255"/>
      <c r="H34" s="255"/>
      <c r="I34" s="255"/>
    </row>
    <row r="35" spans="2:9" ht="21" customHeight="1">
      <c r="B35" s="260"/>
      <c r="C35" s="260"/>
      <c r="D35" s="260"/>
      <c r="E35" s="255"/>
      <c r="F35" s="255"/>
      <c r="G35" s="255"/>
      <c r="H35" s="255"/>
      <c r="I35" s="255"/>
    </row>
    <row r="36" spans="2:9" ht="21" customHeight="1">
      <c r="B36" s="260"/>
      <c r="C36" s="260"/>
      <c r="D36" s="260"/>
      <c r="E36" s="255"/>
      <c r="F36" s="255"/>
      <c r="G36" s="255"/>
      <c r="H36" s="255"/>
      <c r="I36" s="255"/>
    </row>
    <row r="37" spans="2:9" ht="21" customHeight="1">
      <c r="B37" s="260"/>
      <c r="C37" s="260"/>
      <c r="D37" s="260"/>
      <c r="E37" s="255"/>
      <c r="F37" s="255"/>
      <c r="G37" s="255"/>
      <c r="H37" s="255"/>
      <c r="I37" s="255"/>
    </row>
    <row r="38" spans="2:9" ht="21" customHeight="1">
      <c r="B38" s="260"/>
      <c r="C38" s="260"/>
      <c r="D38" s="260"/>
      <c r="E38" s="255"/>
      <c r="F38" s="255"/>
      <c r="G38" s="255"/>
      <c r="H38" s="255"/>
      <c r="I38" s="255"/>
    </row>
    <row r="39" spans="2:9" ht="21" customHeight="1">
      <c r="B39" s="260"/>
      <c r="C39" s="260"/>
      <c r="D39" s="260"/>
      <c r="E39" s="255"/>
      <c r="F39" s="255"/>
      <c r="G39" s="255"/>
      <c r="H39" s="255"/>
      <c r="I39" s="255"/>
    </row>
    <row r="40" spans="2:9" ht="21" customHeight="1">
      <c r="B40" s="260"/>
      <c r="C40" s="260"/>
      <c r="D40" s="260"/>
      <c r="E40" s="255"/>
      <c r="F40" s="255"/>
      <c r="G40" s="255"/>
      <c r="H40" s="255"/>
      <c r="I40" s="255"/>
    </row>
    <row r="41" spans="2:9" ht="21" customHeight="1">
      <c r="B41" s="260"/>
      <c r="C41" s="260"/>
      <c r="D41" s="260"/>
      <c r="E41" s="255"/>
      <c r="F41" s="255"/>
      <c r="G41" s="255"/>
      <c r="H41" s="255"/>
      <c r="I41" s="255"/>
    </row>
    <row r="42" spans="2:9" ht="21" customHeight="1">
      <c r="B42" s="260"/>
      <c r="C42" s="260"/>
      <c r="D42" s="260"/>
      <c r="E42" s="255"/>
      <c r="F42" s="255"/>
      <c r="G42" s="255"/>
      <c r="H42" s="255"/>
      <c r="I42" s="255"/>
    </row>
    <row r="43" spans="2:9" ht="21" customHeight="1">
      <c r="B43" s="260"/>
      <c r="C43" s="260"/>
      <c r="D43" s="260"/>
      <c r="E43" s="255"/>
      <c r="F43" s="255"/>
      <c r="G43" s="255"/>
      <c r="H43" s="255"/>
      <c r="I43" s="255"/>
    </row>
    <row r="44" spans="2:9" ht="21" customHeight="1">
      <c r="B44" s="260"/>
      <c r="C44" s="260"/>
      <c r="D44" s="260"/>
      <c r="E44" s="255"/>
      <c r="F44" s="255"/>
      <c r="G44" s="255"/>
      <c r="H44" s="255"/>
      <c r="I44" s="255"/>
    </row>
    <row r="45" spans="2:9" ht="21" customHeight="1">
      <c r="B45" s="260"/>
      <c r="C45" s="260"/>
      <c r="D45" s="260"/>
      <c r="E45" s="255"/>
      <c r="F45" s="255"/>
      <c r="G45" s="255"/>
      <c r="H45" s="255"/>
      <c r="I45" s="255"/>
    </row>
    <row r="46" spans="2:9" ht="21" customHeight="1">
      <c r="B46" s="260"/>
      <c r="C46" s="260"/>
      <c r="D46" s="260"/>
      <c r="E46" s="255"/>
      <c r="F46" s="255"/>
      <c r="G46" s="255"/>
      <c r="H46" s="255"/>
      <c r="I46" s="255"/>
    </row>
    <row r="47" spans="2:9" ht="21" customHeight="1">
      <c r="B47" s="260"/>
      <c r="C47" s="260"/>
      <c r="D47" s="260"/>
      <c r="E47" s="255"/>
      <c r="F47" s="255"/>
      <c r="G47" s="255"/>
      <c r="H47" s="255"/>
      <c r="I47" s="255"/>
    </row>
    <row r="48" spans="2:9" ht="21" customHeight="1">
      <c r="B48" s="260"/>
      <c r="C48" s="260"/>
      <c r="D48" s="260"/>
      <c r="E48" s="255"/>
      <c r="F48" s="255"/>
      <c r="G48" s="255"/>
      <c r="H48" s="255"/>
      <c r="I48" s="255"/>
    </row>
    <row r="49" spans="2:9" ht="21" customHeight="1">
      <c r="B49" s="260"/>
      <c r="C49" s="260"/>
      <c r="D49" s="260"/>
      <c r="E49" s="255"/>
      <c r="F49" s="255"/>
      <c r="G49" s="255"/>
      <c r="H49" s="255"/>
      <c r="I49" s="255"/>
    </row>
    <row r="50" spans="2:9" ht="21" customHeight="1">
      <c r="B50" s="260"/>
      <c r="C50" s="260"/>
      <c r="D50" s="260"/>
      <c r="E50" s="255"/>
      <c r="F50" s="255"/>
      <c r="G50" s="255"/>
      <c r="H50" s="255"/>
      <c r="I50" s="255"/>
    </row>
    <row r="51" spans="2:9" ht="21" customHeight="1">
      <c r="B51" s="260"/>
      <c r="C51" s="260"/>
      <c r="D51" s="260"/>
      <c r="E51" s="255"/>
      <c r="F51" s="255"/>
      <c r="G51" s="255"/>
      <c r="H51" s="255"/>
      <c r="I51" s="255"/>
    </row>
    <row r="52" spans="2:9" ht="21" customHeight="1">
      <c r="E52" s="255"/>
      <c r="F52" s="255"/>
      <c r="G52" s="255"/>
      <c r="H52" s="255"/>
      <c r="I52" s="255"/>
    </row>
    <row r="53" spans="2:9" ht="21" customHeight="1">
      <c r="E53" s="255"/>
      <c r="F53" s="255"/>
      <c r="G53" s="255"/>
      <c r="H53" s="255"/>
      <c r="I53" s="255"/>
    </row>
  </sheetData>
  <sheetProtection algorithmName="SHA-512" hashValue="6/amBzqqoEqIwodC37QwzbHC3h6atrp9Qze+dZ6vxgsQs1zhJJPhslbNa1U7moy/3Cpu+fbgcgOrJtKuTZjuhw==" saltValue="07AVV79nlN0fqmRiOXKugg==" spinCount="100000" sheet="1" objects="1" scenarios="1"/>
  <mergeCells count="3">
    <mergeCell ref="A3:A6"/>
    <mergeCell ref="A7:A9"/>
    <mergeCell ref="A10:A12"/>
  </mergeCells>
  <phoneticPr fontId="2"/>
  <dataValidations count="2">
    <dataValidation type="list" allowBlank="1" showInputMessage="1" showErrorMessage="1" sqref="C16:C17" xr:uid="{1F42FDD2-98BD-4B5C-8536-A591B07AF5EA}">
      <formula1>"地震,旧長期"</formula1>
    </dataValidation>
    <dataValidation type="list" allowBlank="1" showInputMessage="1" showErrorMessage="1" sqref="C3:C6 C10:C12" xr:uid="{E2E9FF5E-BB1C-453F-966B-8A1DAAE6E8F4}">
      <formula1>"　,新,旧"</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22C8-8A6C-4C08-866C-4064BE35E7CE}">
  <dimension ref="A1:AO97"/>
  <sheetViews>
    <sheetView zoomScale="85" zoomScaleNormal="85" workbookViewId="0">
      <selection activeCell="G6" sqref="G6"/>
    </sheetView>
  </sheetViews>
  <sheetFormatPr defaultRowHeight="17.649999999999999"/>
  <cols>
    <col min="2" max="2" width="13.625" customWidth="1"/>
    <col min="3" max="3" width="7.25" customWidth="1"/>
    <col min="4" max="4" width="14.625" customWidth="1"/>
    <col min="5" max="6" width="11.875" customWidth="1"/>
    <col min="7" max="9" width="17.375" customWidth="1"/>
    <col min="10" max="14" width="10.25" customWidth="1"/>
    <col min="15" max="15" width="9.375" customWidth="1"/>
    <col min="26" max="26" width="10.625" customWidth="1"/>
    <col min="27" max="27" width="42.25" customWidth="1"/>
    <col min="28" max="28" width="13.375" customWidth="1"/>
    <col min="41" max="41" width="13.25" customWidth="1"/>
  </cols>
  <sheetData>
    <row r="1" spans="1:41">
      <c r="A1" s="1" t="s">
        <v>97</v>
      </c>
    </row>
    <row r="2" spans="1:41">
      <c r="D2" s="37">
        <v>46022</v>
      </c>
    </row>
    <row r="3" spans="1:41">
      <c r="D3" s="34" t="s">
        <v>40</v>
      </c>
      <c r="E3" s="33" t="s">
        <v>33</v>
      </c>
      <c r="AN3" s="33" t="s">
        <v>174</v>
      </c>
      <c r="AO3" s="33" t="s">
        <v>175</v>
      </c>
    </row>
    <row r="4" spans="1:41">
      <c r="D4" s="124"/>
      <c r="AN4" s="67">
        <f>③扶養事項!N5</f>
        <v>0</v>
      </c>
      <c r="AO4">
        <f>IF(AN4&lt;=580000,③扶養事項!L5,"")</f>
        <v>0</v>
      </c>
    </row>
    <row r="5" spans="1:41">
      <c r="A5" t="s">
        <v>171</v>
      </c>
      <c r="D5" s="124"/>
      <c r="F5" s="124"/>
    </row>
    <row r="6" spans="1:41">
      <c r="I6" s="33" t="s">
        <v>41</v>
      </c>
      <c r="J6" s="33" t="s">
        <v>43</v>
      </c>
      <c r="K6" s="33" t="s">
        <v>44</v>
      </c>
      <c r="L6" s="33" t="s">
        <v>42</v>
      </c>
    </row>
    <row r="7" spans="1:41">
      <c r="A7" t="s">
        <v>30</v>
      </c>
      <c r="D7" s="33" t="str">
        <f>IF(ISERROR(DATEDIF(DATE(③扶養事項!H5,③扶養事項!I5,③扶養事項!J5),計算!$D$2,"Y")),"",DATEDIF(DATE(③扶養事項!H5,③扶養事項!I5,③扶養事項!J5),計算!$D$2,"Y"))</f>
        <v/>
      </c>
      <c r="E7" s="36">
        <f>③扶養事項!M5</f>
        <v>0</v>
      </c>
      <c r="I7" s="33" t="str">
        <f>IF(AND(580000&lt;E7,E7&lt;=1330000),"配偶者特別控除","")</f>
        <v/>
      </c>
      <c r="J7" s="33" t="str">
        <f>IF(AND(D7&lt;70,E7&lt;=580000),"配偶者控除","")</f>
        <v/>
      </c>
      <c r="K7" s="33" t="str">
        <f>IF(AND(70&lt;=D7,D7&lt;1000,E7&lt;=580000),"老人配偶者控除","")</f>
        <v/>
      </c>
      <c r="L7" s="33" t="str">
        <f>I7&amp;J7&amp;K7</f>
        <v/>
      </c>
    </row>
    <row r="9" spans="1:41">
      <c r="F9" s="32"/>
      <c r="G9" s="32"/>
      <c r="H9" s="32"/>
      <c r="I9" s="32"/>
      <c r="M9" s="178" t="s">
        <v>61</v>
      </c>
      <c r="N9" s="178"/>
      <c r="O9" s="178"/>
      <c r="P9" s="178"/>
      <c r="Q9" s="178"/>
      <c r="R9" s="178"/>
      <c r="S9" s="178"/>
      <c r="T9" s="178"/>
      <c r="U9" s="178"/>
      <c r="V9" s="178"/>
      <c r="W9" s="178"/>
      <c r="X9" s="178"/>
      <c r="Y9" s="178"/>
      <c r="Z9" s="178"/>
      <c r="AC9" s="58">
        <v>580000</v>
      </c>
      <c r="AD9" s="59">
        <v>850000</v>
      </c>
      <c r="AE9" s="59">
        <v>900000</v>
      </c>
      <c r="AF9" s="59">
        <v>950000</v>
      </c>
      <c r="AG9" s="59">
        <v>1000000</v>
      </c>
      <c r="AH9" s="59">
        <v>1050000</v>
      </c>
      <c r="AI9" s="59">
        <v>1100000</v>
      </c>
      <c r="AJ9" s="59">
        <v>1150000</v>
      </c>
      <c r="AK9" s="60">
        <v>1200000</v>
      </c>
    </row>
    <row r="10" spans="1:41" ht="17.649999999999999" customHeight="1">
      <c r="E10" s="32"/>
      <c r="F10" s="32"/>
      <c r="G10" s="32"/>
      <c r="H10" s="32"/>
      <c r="I10" s="32"/>
      <c r="Q10" t="s">
        <v>5</v>
      </c>
      <c r="R10" t="s">
        <v>58</v>
      </c>
      <c r="S10" t="s">
        <v>51</v>
      </c>
      <c r="V10" t="s">
        <v>19</v>
      </c>
      <c r="W10" t="s">
        <v>7</v>
      </c>
      <c r="AD10" s="61">
        <v>850000</v>
      </c>
      <c r="AE10" s="62">
        <v>900000</v>
      </c>
      <c r="AF10" s="63">
        <v>950000</v>
      </c>
      <c r="AG10" s="62">
        <v>1000000</v>
      </c>
      <c r="AH10" s="62">
        <v>1050000</v>
      </c>
      <c r="AI10" s="62">
        <v>1100000</v>
      </c>
      <c r="AJ10" s="62">
        <v>1150000</v>
      </c>
      <c r="AK10" s="62">
        <v>1200000</v>
      </c>
      <c r="AL10" s="64">
        <v>1230000</v>
      </c>
    </row>
    <row r="11" spans="1:41">
      <c r="A11" t="s">
        <v>31</v>
      </c>
      <c r="D11" s="33"/>
      <c r="E11" s="33" t="s">
        <v>173</v>
      </c>
      <c r="F11" s="33" t="s">
        <v>34</v>
      </c>
      <c r="G11" s="33" t="s">
        <v>37</v>
      </c>
      <c r="H11" s="33" t="s">
        <v>39</v>
      </c>
      <c r="I11" s="33" t="s">
        <v>38</v>
      </c>
      <c r="J11" s="33" t="s">
        <v>36</v>
      </c>
      <c r="K11" s="33" t="s">
        <v>35</v>
      </c>
      <c r="L11" s="33" t="s">
        <v>42</v>
      </c>
      <c r="O11" t="s">
        <v>102</v>
      </c>
      <c r="P11" t="s">
        <v>57</v>
      </c>
      <c r="W11" t="s">
        <v>26</v>
      </c>
      <c r="X11" t="s">
        <v>13</v>
      </c>
      <c r="Y11" t="s">
        <v>23</v>
      </c>
      <c r="Z11" t="s">
        <v>25</v>
      </c>
      <c r="AA11" t="s">
        <v>59</v>
      </c>
      <c r="AC11" t="s">
        <v>66</v>
      </c>
      <c r="AD11" s="65">
        <v>630000</v>
      </c>
      <c r="AE11" s="65">
        <v>610000</v>
      </c>
      <c r="AF11" s="65">
        <v>510000</v>
      </c>
      <c r="AG11" s="65">
        <v>410000</v>
      </c>
      <c r="AH11" s="65">
        <v>310000</v>
      </c>
      <c r="AI11" s="65">
        <v>210000</v>
      </c>
      <c r="AJ11" s="65">
        <v>110000</v>
      </c>
      <c r="AK11" s="65">
        <v>60000</v>
      </c>
      <c r="AL11" s="65">
        <v>30000</v>
      </c>
      <c r="AN11" s="33" t="s">
        <v>174</v>
      </c>
      <c r="AO11" s="33" t="s">
        <v>175</v>
      </c>
    </row>
    <row r="12" spans="1:41">
      <c r="B12">
        <f>③扶養事項!B10</f>
        <v>0</v>
      </c>
      <c r="C12" s="33">
        <v>1</v>
      </c>
      <c r="D12" s="33" t="str">
        <f>IF(ISERROR(DATEDIF(DATE(③扶養事項!H10,③扶養事項!I10,③扶養事項!J10),計算!$D$2,"Y")),"",DATEDIF(DATE(③扶養事項!H10,③扶養事項!I10,③扶養事項!J10),計算!$D$2,"Y"))</f>
        <v/>
      </c>
      <c r="E12" s="35">
        <f>③扶養事項!M10</f>
        <v>0</v>
      </c>
      <c r="F12" s="33" t="str">
        <f>IF(AND(D12&lt;16,E12&lt;=580000),"年少扶養","")</f>
        <v/>
      </c>
      <c r="G12" s="33" t="str">
        <f>IF(AND(16&lt;=D12,D12&lt;19,E12&lt;=580000),"一般扶養","")</f>
        <v/>
      </c>
      <c r="H12" s="33" t="str">
        <f>IF(AND(19&lt;=D12,D12&lt;23,E12&lt;=580000),"特定扶養","")</f>
        <v/>
      </c>
      <c r="I12" s="33" t="str">
        <f>IF(AND(19&lt;=D12,D12&lt;23,E12&gt;580000,E12&lt;=1230000),"特定特別","")</f>
        <v/>
      </c>
      <c r="J12" s="33" t="str">
        <f>IF(AND(23&lt;=D12,D12&lt;70,E12&lt;=580000),"一般扶養","")</f>
        <v/>
      </c>
      <c r="K12" s="33" t="str">
        <f>IF(AND(70&lt;=D12,D12&lt;1000,E12&lt;=580000),"老人扶養又は同居老親等","")</f>
        <v/>
      </c>
      <c r="L12" s="33" t="str">
        <f>F12&amp;G12&amp;H12&amp;I12&amp;J12&amp;K12</f>
        <v/>
      </c>
      <c r="M12" s="33" t="str">
        <f>IF(L12="特定特別","特定特別","")</f>
        <v/>
      </c>
      <c r="N12" s="33">
        <v>0</v>
      </c>
      <c r="O12" s="33" t="str">
        <f>IF(AND(M12="特定特別",N12=0),"特1","")</f>
        <v/>
      </c>
      <c r="P12" s="33" t="str">
        <f t="shared" ref="P12:P21" si="0">IF(AND(M12="特定特別",N12=1),"特2","")</f>
        <v/>
      </c>
      <c r="Q12" s="33">
        <f>③扶養事項!B10</f>
        <v>0</v>
      </c>
      <c r="R12" s="33">
        <f>③扶養事項!C10</f>
        <v>0</v>
      </c>
      <c r="S12" s="54">
        <f>③扶養事項!D10</f>
        <v>0</v>
      </c>
      <c r="T12" s="54">
        <f>③扶養事項!E10</f>
        <v>0</v>
      </c>
      <c r="U12" s="54">
        <f>③扶養事項!F10</f>
        <v>0</v>
      </c>
      <c r="V12" s="54">
        <f>③扶養事項!G10</f>
        <v>0</v>
      </c>
      <c r="W12" s="54">
        <f>③扶養事項!H10</f>
        <v>0</v>
      </c>
      <c r="X12" s="54">
        <f>③扶養事項!I10</f>
        <v>0</v>
      </c>
      <c r="Y12" s="54">
        <f>③扶養事項!J10</f>
        <v>0</v>
      </c>
      <c r="Z12" s="33">
        <f>③扶養事項!K10</f>
        <v>0</v>
      </c>
      <c r="AA12" s="35">
        <f>③扶養事項!M10</f>
        <v>0</v>
      </c>
      <c r="AB12" s="33">
        <f>③扶養事項!O10</f>
        <v>0</v>
      </c>
      <c r="AC12" s="35">
        <f>SUM(AD12:AL12)</f>
        <v>0</v>
      </c>
      <c r="AD12" s="66" t="str">
        <f t="shared" ref="AD12:AL12" si="1">IF(AND($M$12="特定特別",AC9&lt;$AA12,$AA12&lt;=AD10),AD11,"")</f>
        <v/>
      </c>
      <c r="AE12" s="66" t="str">
        <f t="shared" si="1"/>
        <v/>
      </c>
      <c r="AF12" s="66" t="str">
        <f t="shared" si="1"/>
        <v/>
      </c>
      <c r="AG12" s="66" t="str">
        <f t="shared" si="1"/>
        <v/>
      </c>
      <c r="AH12" s="66" t="str">
        <f t="shared" si="1"/>
        <v/>
      </c>
      <c r="AI12" s="66" t="str">
        <f t="shared" si="1"/>
        <v/>
      </c>
      <c r="AJ12" s="66" t="str">
        <f t="shared" si="1"/>
        <v/>
      </c>
      <c r="AK12" s="66" t="str">
        <f t="shared" si="1"/>
        <v/>
      </c>
      <c r="AL12" s="66" t="str">
        <f t="shared" si="1"/>
        <v/>
      </c>
      <c r="AN12" s="67">
        <f>③扶養事項!N10</f>
        <v>0</v>
      </c>
      <c r="AO12">
        <f>IF(AN12&lt;=580000,③扶養事項!L10,"")</f>
        <v>0</v>
      </c>
    </row>
    <row r="13" spans="1:41">
      <c r="B13">
        <f>③扶養事項!B11</f>
        <v>0</v>
      </c>
      <c r="C13" s="33">
        <v>2</v>
      </c>
      <c r="D13" s="33" t="str">
        <f>IF(ISERROR(DATEDIF(DATE(③扶養事項!H11,③扶養事項!I11,③扶養事項!J11),計算!$D$2,"Y")),"",DATEDIF(DATE(③扶養事項!H11,③扶養事項!I11,③扶養事項!J11),計算!$D$2,"Y"))</f>
        <v/>
      </c>
      <c r="E13" s="35">
        <f>③扶養事項!M11</f>
        <v>0</v>
      </c>
      <c r="F13" s="33" t="str">
        <f t="shared" ref="F13:F21" si="2">IF(AND(D13&lt;16,E13&lt;=580000),"年少扶養","")</f>
        <v/>
      </c>
      <c r="G13" s="33" t="str">
        <f t="shared" ref="G13:G17" si="3">IF(AND(16&lt;=D13,D13&lt;19,E13&lt;=580000),"一般扶養","")</f>
        <v/>
      </c>
      <c r="H13" s="33" t="str">
        <f t="shared" ref="H13:H17" si="4">IF(AND(19&lt;=D13,D13&lt;23,E13&lt;=580000),"特定扶養","")</f>
        <v/>
      </c>
      <c r="I13" s="33" t="str">
        <f t="shared" ref="I13:I17" si="5">IF(AND(19&lt;=D13,D13&lt;23,E13&gt;580000,E13&lt;=1230000),"特定特別","")</f>
        <v/>
      </c>
      <c r="J13" s="33" t="str">
        <f t="shared" ref="J13:J17" si="6">IF(AND(23&lt;=D13,D13&lt;70,E13&lt;=580000),"一般扶養","")</f>
        <v/>
      </c>
      <c r="K13" s="33" t="str">
        <f t="shared" ref="K13:K17" si="7">IF(AND(70&lt;=D13,D13&lt;1000,E13&lt;=580000),"老人扶養又は同居老親等","")</f>
        <v/>
      </c>
      <c r="L13" s="33" t="str">
        <f t="shared" ref="L13:L17" si="8">F13&amp;G13&amp;H13&amp;I13&amp;J13&amp;K13</f>
        <v/>
      </c>
      <c r="M13" s="33" t="str">
        <f>IF(L13="特定特別","特定特別","")</f>
        <v/>
      </c>
      <c r="N13" s="33">
        <f>COUNTIF(M12,"特定特別")</f>
        <v>0</v>
      </c>
      <c r="O13" s="33" t="str">
        <f t="shared" ref="O13:O21" si="9">IF(AND(M13="特定特別",N13=0),"特1","")</f>
        <v/>
      </c>
      <c r="P13" s="33" t="str">
        <f t="shared" si="0"/>
        <v/>
      </c>
      <c r="Q13" s="33">
        <f>③扶養事項!B11</f>
        <v>0</v>
      </c>
      <c r="R13" s="33">
        <f>③扶養事項!C11</f>
        <v>0</v>
      </c>
      <c r="S13" s="54">
        <f>③扶養事項!D11</f>
        <v>0</v>
      </c>
      <c r="T13" s="54">
        <f>③扶養事項!E11</f>
        <v>0</v>
      </c>
      <c r="U13" s="54">
        <f>③扶養事項!F11</f>
        <v>0</v>
      </c>
      <c r="V13" s="54">
        <f>③扶養事項!G11</f>
        <v>0</v>
      </c>
      <c r="W13" s="54">
        <f>③扶養事項!H11</f>
        <v>0</v>
      </c>
      <c r="X13" s="54">
        <f>③扶養事項!I11</f>
        <v>0</v>
      </c>
      <c r="Y13" s="54">
        <f>③扶養事項!J11</f>
        <v>0</v>
      </c>
      <c r="Z13" s="33">
        <f>③扶養事項!K11</f>
        <v>0</v>
      </c>
      <c r="AA13" s="35">
        <f>③扶養事項!M11</f>
        <v>0</v>
      </c>
      <c r="AB13" s="33">
        <f>③扶養事項!O11</f>
        <v>0</v>
      </c>
      <c r="AC13" s="35">
        <f t="shared" ref="AC13:AC21" si="10">SUM(AD13:AL13)</f>
        <v>0</v>
      </c>
      <c r="AD13" s="66" t="str">
        <f t="shared" ref="AD13:AL13" si="11">IF(AND($M$13="特定特別",AC9&lt;$AA$13,$AA$13&lt;=AD10),AD11,"")</f>
        <v/>
      </c>
      <c r="AE13" s="66" t="str">
        <f t="shared" si="11"/>
        <v/>
      </c>
      <c r="AF13" s="66" t="str">
        <f t="shared" si="11"/>
        <v/>
      </c>
      <c r="AG13" s="66" t="str">
        <f t="shared" si="11"/>
        <v/>
      </c>
      <c r="AH13" s="66" t="str">
        <f t="shared" si="11"/>
        <v/>
      </c>
      <c r="AI13" s="66" t="str">
        <f t="shared" si="11"/>
        <v/>
      </c>
      <c r="AJ13" s="66" t="str">
        <f t="shared" si="11"/>
        <v/>
      </c>
      <c r="AK13" s="66" t="str">
        <f t="shared" si="11"/>
        <v/>
      </c>
      <c r="AL13" s="66" t="str">
        <f t="shared" si="11"/>
        <v/>
      </c>
      <c r="AN13" s="67">
        <f>③扶養事項!N11</f>
        <v>0</v>
      </c>
      <c r="AO13">
        <f>IF(AN13&lt;=580000,③扶養事項!L11,"")</f>
        <v>0</v>
      </c>
    </row>
    <row r="14" spans="1:41">
      <c r="B14">
        <f>③扶養事項!B12</f>
        <v>0</v>
      </c>
      <c r="C14" s="33">
        <v>3</v>
      </c>
      <c r="D14" s="33" t="str">
        <f>IF(ISERROR(DATEDIF(DATE(③扶養事項!H12,③扶養事項!I12,③扶養事項!J12),計算!$D$2,"Y")),"",DATEDIF(DATE(③扶養事項!H12,③扶養事項!I12,③扶養事項!J12),計算!$D$2,"Y"))</f>
        <v/>
      </c>
      <c r="E14" s="35">
        <f>③扶養事項!M12</f>
        <v>0</v>
      </c>
      <c r="F14" s="33" t="str">
        <f t="shared" si="2"/>
        <v/>
      </c>
      <c r="G14" s="33" t="str">
        <f t="shared" si="3"/>
        <v/>
      </c>
      <c r="H14" s="33" t="str">
        <f t="shared" si="4"/>
        <v/>
      </c>
      <c r="I14" s="33" t="str">
        <f t="shared" si="5"/>
        <v/>
      </c>
      <c r="J14" s="33" t="str">
        <f t="shared" si="6"/>
        <v/>
      </c>
      <c r="K14" s="33" t="str">
        <f t="shared" si="7"/>
        <v/>
      </c>
      <c r="L14" s="33" t="str">
        <f t="shared" si="8"/>
        <v/>
      </c>
      <c r="M14" s="33" t="str">
        <f t="shared" ref="M14:M21" si="12">IF(L14="特定特別","特定特別","")</f>
        <v/>
      </c>
      <c r="N14" s="33">
        <f>COUNTIF(M12:M13,"特定特別")</f>
        <v>0</v>
      </c>
      <c r="O14" s="33" t="str">
        <f t="shared" si="9"/>
        <v/>
      </c>
      <c r="P14" s="33" t="str">
        <f t="shared" si="0"/>
        <v/>
      </c>
      <c r="Q14" s="33">
        <f>③扶養事項!B12</f>
        <v>0</v>
      </c>
      <c r="R14" s="33">
        <f>③扶養事項!C12</f>
        <v>0</v>
      </c>
      <c r="S14" s="54">
        <f>③扶養事項!D12</f>
        <v>0</v>
      </c>
      <c r="T14" s="54">
        <f>③扶養事項!E12</f>
        <v>0</v>
      </c>
      <c r="U14" s="54">
        <f>③扶養事項!F12</f>
        <v>0</v>
      </c>
      <c r="V14" s="54">
        <f>③扶養事項!G12</f>
        <v>0</v>
      </c>
      <c r="W14" s="54">
        <f>③扶養事項!H12</f>
        <v>0</v>
      </c>
      <c r="X14" s="54">
        <f>③扶養事項!I12</f>
        <v>0</v>
      </c>
      <c r="Y14" s="54">
        <f>③扶養事項!J12</f>
        <v>0</v>
      </c>
      <c r="Z14" s="33">
        <f>③扶養事項!K12</f>
        <v>0</v>
      </c>
      <c r="AA14" s="35">
        <f>③扶養事項!M12</f>
        <v>0</v>
      </c>
      <c r="AB14" s="33">
        <f>③扶養事項!O12</f>
        <v>0</v>
      </c>
      <c r="AC14" s="35">
        <f t="shared" si="10"/>
        <v>0</v>
      </c>
      <c r="AD14" s="66" t="str">
        <f t="shared" ref="AD14:AL14" si="13">IF(AND($M$14="特定特別",AC9&lt;$AA$14,$AA$14&lt;=AD10),AD11,"")</f>
        <v/>
      </c>
      <c r="AE14" s="66" t="str">
        <f t="shared" si="13"/>
        <v/>
      </c>
      <c r="AF14" s="66" t="str">
        <f t="shared" si="13"/>
        <v/>
      </c>
      <c r="AG14" s="66" t="str">
        <f t="shared" si="13"/>
        <v/>
      </c>
      <c r="AH14" s="66" t="str">
        <f t="shared" si="13"/>
        <v/>
      </c>
      <c r="AI14" s="66" t="str">
        <f t="shared" si="13"/>
        <v/>
      </c>
      <c r="AJ14" s="66" t="str">
        <f t="shared" si="13"/>
        <v/>
      </c>
      <c r="AK14" s="66" t="str">
        <f t="shared" si="13"/>
        <v/>
      </c>
      <c r="AL14" s="66" t="str">
        <f t="shared" si="13"/>
        <v/>
      </c>
      <c r="AN14" s="67">
        <f>③扶養事項!N12</f>
        <v>0</v>
      </c>
      <c r="AO14">
        <f>IF(AN14&lt;=580000,③扶養事項!L12,"")</f>
        <v>0</v>
      </c>
    </row>
    <row r="15" spans="1:41">
      <c r="B15">
        <f>③扶養事項!B13</f>
        <v>0</v>
      </c>
      <c r="C15" s="33">
        <v>4</v>
      </c>
      <c r="D15" s="33" t="str">
        <f>IF(ISERROR(DATEDIF(DATE(③扶養事項!H13,③扶養事項!I13,③扶養事項!J13),計算!$D$2,"Y")),"",DATEDIF(DATE(③扶養事項!H13,③扶養事項!I13,③扶養事項!J13),計算!$D$2,"Y"))</f>
        <v/>
      </c>
      <c r="E15" s="35">
        <f>③扶養事項!M13</f>
        <v>0</v>
      </c>
      <c r="F15" s="33" t="str">
        <f t="shared" si="2"/>
        <v/>
      </c>
      <c r="G15" s="33" t="str">
        <f t="shared" si="3"/>
        <v/>
      </c>
      <c r="H15" s="33" t="str">
        <f t="shared" si="4"/>
        <v/>
      </c>
      <c r="I15" s="33" t="str">
        <f t="shared" si="5"/>
        <v/>
      </c>
      <c r="J15" s="33" t="str">
        <f t="shared" si="6"/>
        <v/>
      </c>
      <c r="K15" s="33" t="str">
        <f t="shared" si="7"/>
        <v/>
      </c>
      <c r="L15" s="33" t="str">
        <f t="shared" si="8"/>
        <v/>
      </c>
      <c r="M15" s="33" t="str">
        <f t="shared" si="12"/>
        <v/>
      </c>
      <c r="N15" s="33">
        <f>COUNTIF(M12:M14,"特定特別")</f>
        <v>0</v>
      </c>
      <c r="O15" s="33" t="str">
        <f t="shared" si="9"/>
        <v/>
      </c>
      <c r="P15" s="33" t="str">
        <f t="shared" si="0"/>
        <v/>
      </c>
      <c r="Q15" s="33">
        <f>③扶養事項!B13</f>
        <v>0</v>
      </c>
      <c r="R15" s="33">
        <f>③扶養事項!C13</f>
        <v>0</v>
      </c>
      <c r="S15" s="54">
        <f>③扶養事項!D13</f>
        <v>0</v>
      </c>
      <c r="T15" s="54">
        <f>③扶養事項!E13</f>
        <v>0</v>
      </c>
      <c r="U15" s="54">
        <f>③扶養事項!F13</f>
        <v>0</v>
      </c>
      <c r="V15" s="54">
        <f>③扶養事項!G13</f>
        <v>0</v>
      </c>
      <c r="W15" s="54">
        <f>③扶養事項!H13</f>
        <v>0</v>
      </c>
      <c r="X15" s="54">
        <f>③扶養事項!I13</f>
        <v>0</v>
      </c>
      <c r="Y15" s="54">
        <f>③扶養事項!J13</f>
        <v>0</v>
      </c>
      <c r="Z15" s="33">
        <f>③扶養事項!K13</f>
        <v>0</v>
      </c>
      <c r="AA15" s="35">
        <f>③扶養事項!M13</f>
        <v>0</v>
      </c>
      <c r="AB15" s="33">
        <f>③扶養事項!O13</f>
        <v>0</v>
      </c>
      <c r="AC15" s="35">
        <f t="shared" si="10"/>
        <v>0</v>
      </c>
      <c r="AD15" s="66" t="str">
        <f t="shared" ref="AD15:AL15" si="14">IF(AND($M$15="特定特別",AC9&lt;$AA$15,$AA$15&lt;=AD10),AD11,"")</f>
        <v/>
      </c>
      <c r="AE15" s="66" t="str">
        <f t="shared" si="14"/>
        <v/>
      </c>
      <c r="AF15" s="66" t="str">
        <f t="shared" si="14"/>
        <v/>
      </c>
      <c r="AG15" s="66" t="str">
        <f t="shared" si="14"/>
        <v/>
      </c>
      <c r="AH15" s="66" t="str">
        <f t="shared" si="14"/>
        <v/>
      </c>
      <c r="AI15" s="66" t="str">
        <f t="shared" si="14"/>
        <v/>
      </c>
      <c r="AJ15" s="66" t="str">
        <f t="shared" si="14"/>
        <v/>
      </c>
      <c r="AK15" s="66" t="str">
        <f t="shared" si="14"/>
        <v/>
      </c>
      <c r="AL15" s="66" t="str">
        <f t="shared" si="14"/>
        <v/>
      </c>
      <c r="AN15" s="67">
        <f>③扶養事項!N13</f>
        <v>0</v>
      </c>
      <c r="AO15">
        <f>IF(AN15&lt;=580000,③扶養事項!L13,"")</f>
        <v>0</v>
      </c>
    </row>
    <row r="16" spans="1:41">
      <c r="B16">
        <f>③扶養事項!B14</f>
        <v>0</v>
      </c>
      <c r="C16" s="33">
        <v>5</v>
      </c>
      <c r="D16" s="33" t="str">
        <f>IF(ISERROR(DATEDIF(DATE(③扶養事項!H14,③扶養事項!I14,③扶養事項!J14),計算!$D$2,"Y")),"",DATEDIF(DATE(③扶養事項!H14,③扶養事項!I14,③扶養事項!J14),計算!$D$2,"Y"))</f>
        <v/>
      </c>
      <c r="E16" s="35">
        <f>③扶養事項!M14</f>
        <v>0</v>
      </c>
      <c r="F16" s="33" t="str">
        <f t="shared" si="2"/>
        <v/>
      </c>
      <c r="G16" s="33" t="str">
        <f t="shared" si="3"/>
        <v/>
      </c>
      <c r="H16" s="33" t="str">
        <f t="shared" si="4"/>
        <v/>
      </c>
      <c r="I16" s="33" t="str">
        <f t="shared" si="5"/>
        <v/>
      </c>
      <c r="J16" s="33" t="str">
        <f t="shared" si="6"/>
        <v/>
      </c>
      <c r="K16" s="33" t="str">
        <f t="shared" si="7"/>
        <v/>
      </c>
      <c r="L16" s="33" t="str">
        <f t="shared" si="8"/>
        <v/>
      </c>
      <c r="M16" s="33" t="str">
        <f t="shared" si="12"/>
        <v/>
      </c>
      <c r="N16" s="33">
        <f>COUNTIF($M$12:M15,"特定特別")</f>
        <v>0</v>
      </c>
      <c r="O16" s="33" t="str">
        <f t="shared" si="9"/>
        <v/>
      </c>
      <c r="P16" s="33" t="str">
        <f t="shared" si="0"/>
        <v/>
      </c>
      <c r="Q16" s="33">
        <f>③扶養事項!B14</f>
        <v>0</v>
      </c>
      <c r="R16" s="33">
        <f>③扶養事項!C14</f>
        <v>0</v>
      </c>
      <c r="S16" s="54">
        <f>③扶養事項!D14</f>
        <v>0</v>
      </c>
      <c r="T16" s="54">
        <f>③扶養事項!E14</f>
        <v>0</v>
      </c>
      <c r="U16" s="54">
        <f>③扶養事項!F14</f>
        <v>0</v>
      </c>
      <c r="V16" s="54">
        <f>③扶養事項!G14</f>
        <v>0</v>
      </c>
      <c r="W16" s="54">
        <f>③扶養事項!H14</f>
        <v>0</v>
      </c>
      <c r="X16" s="54">
        <f>③扶養事項!I14</f>
        <v>0</v>
      </c>
      <c r="Y16" s="54">
        <f>③扶養事項!J14</f>
        <v>0</v>
      </c>
      <c r="Z16" s="33">
        <f>③扶養事項!K14</f>
        <v>0</v>
      </c>
      <c r="AA16" s="35">
        <f>③扶養事項!M14</f>
        <v>0</v>
      </c>
      <c r="AB16" s="33">
        <f>③扶養事項!O14</f>
        <v>0</v>
      </c>
      <c r="AC16" s="35">
        <f t="shared" si="10"/>
        <v>0</v>
      </c>
      <c r="AD16" s="66" t="str">
        <f t="shared" ref="AD16:AL16" si="15">IF(AND($M$16="特定特別",AC9&lt;$AA$16,$AA$16&lt;=AD10),AD11,"")</f>
        <v/>
      </c>
      <c r="AE16" s="66" t="str">
        <f t="shared" si="15"/>
        <v/>
      </c>
      <c r="AF16" s="66" t="str">
        <f t="shared" si="15"/>
        <v/>
      </c>
      <c r="AG16" s="66" t="str">
        <f t="shared" si="15"/>
        <v/>
      </c>
      <c r="AH16" s="66" t="str">
        <f t="shared" si="15"/>
        <v/>
      </c>
      <c r="AI16" s="66" t="str">
        <f t="shared" si="15"/>
        <v/>
      </c>
      <c r="AJ16" s="66" t="str">
        <f t="shared" si="15"/>
        <v/>
      </c>
      <c r="AK16" s="66" t="str">
        <f t="shared" si="15"/>
        <v/>
      </c>
      <c r="AL16" s="66" t="str">
        <f t="shared" si="15"/>
        <v/>
      </c>
      <c r="AN16" s="67">
        <f>③扶養事項!N14</f>
        <v>0</v>
      </c>
      <c r="AO16">
        <f>IF(AN16&lt;=580000,③扶養事項!L14,"")</f>
        <v>0</v>
      </c>
    </row>
    <row r="17" spans="1:41">
      <c r="B17">
        <f>③扶養事項!B15</f>
        <v>0</v>
      </c>
      <c r="C17" s="33">
        <v>6</v>
      </c>
      <c r="D17" s="33" t="str">
        <f>IF(ISERROR(DATEDIF(DATE(③扶養事項!H15,③扶養事項!I15,③扶養事項!J15),計算!$D$2,"Y")),"",DATEDIF(DATE(③扶養事項!H15,③扶養事項!I15,③扶養事項!J15),計算!$D$2,"Y"))</f>
        <v/>
      </c>
      <c r="E17" s="35">
        <f>③扶養事項!M15</f>
        <v>0</v>
      </c>
      <c r="F17" s="33" t="str">
        <f t="shared" si="2"/>
        <v/>
      </c>
      <c r="G17" s="33" t="str">
        <f t="shared" si="3"/>
        <v/>
      </c>
      <c r="H17" s="33" t="str">
        <f t="shared" si="4"/>
        <v/>
      </c>
      <c r="I17" s="33" t="str">
        <f t="shared" si="5"/>
        <v/>
      </c>
      <c r="J17" s="33" t="str">
        <f t="shared" si="6"/>
        <v/>
      </c>
      <c r="K17" s="33" t="str">
        <f t="shared" si="7"/>
        <v/>
      </c>
      <c r="L17" s="33" t="str">
        <f t="shared" si="8"/>
        <v/>
      </c>
      <c r="M17" s="33" t="str">
        <f t="shared" si="12"/>
        <v/>
      </c>
      <c r="N17" s="33">
        <f>COUNTIF($M$12:M16,"特定特別")</f>
        <v>0</v>
      </c>
      <c r="O17" s="33" t="str">
        <f t="shared" si="9"/>
        <v/>
      </c>
      <c r="P17" s="33" t="str">
        <f t="shared" si="0"/>
        <v/>
      </c>
      <c r="Q17" s="33">
        <f>③扶養事項!B15</f>
        <v>0</v>
      </c>
      <c r="R17" s="33">
        <f>③扶養事項!C15</f>
        <v>0</v>
      </c>
      <c r="S17" s="54">
        <f>③扶養事項!D15</f>
        <v>0</v>
      </c>
      <c r="T17" s="54">
        <f>③扶養事項!E15</f>
        <v>0</v>
      </c>
      <c r="U17" s="54">
        <f>③扶養事項!F15</f>
        <v>0</v>
      </c>
      <c r="V17" s="54">
        <f>③扶養事項!G15</f>
        <v>0</v>
      </c>
      <c r="W17" s="54">
        <f>③扶養事項!H15</f>
        <v>0</v>
      </c>
      <c r="X17" s="54">
        <f>③扶養事項!I15</f>
        <v>0</v>
      </c>
      <c r="Y17" s="54">
        <f>③扶養事項!J15</f>
        <v>0</v>
      </c>
      <c r="Z17" s="33">
        <f>③扶養事項!K15</f>
        <v>0</v>
      </c>
      <c r="AA17" s="35">
        <f>③扶養事項!M15</f>
        <v>0</v>
      </c>
      <c r="AB17" s="33">
        <f>③扶養事項!O15</f>
        <v>0</v>
      </c>
      <c r="AC17" s="35">
        <f t="shared" si="10"/>
        <v>0</v>
      </c>
      <c r="AD17" s="66" t="str">
        <f t="shared" ref="AD17:AL17" si="16">IF(AND($M$17="特定特別",AC9&lt;$AA$17,$AA$17&lt;=AD10),AD11,"")</f>
        <v/>
      </c>
      <c r="AE17" s="66" t="str">
        <f t="shared" si="16"/>
        <v/>
      </c>
      <c r="AF17" s="66" t="str">
        <f t="shared" si="16"/>
        <v/>
      </c>
      <c r="AG17" s="66" t="str">
        <f t="shared" si="16"/>
        <v/>
      </c>
      <c r="AH17" s="66" t="str">
        <f t="shared" si="16"/>
        <v/>
      </c>
      <c r="AI17" s="66" t="str">
        <f t="shared" si="16"/>
        <v/>
      </c>
      <c r="AJ17" s="66" t="str">
        <f t="shared" si="16"/>
        <v/>
      </c>
      <c r="AK17" s="66" t="str">
        <f t="shared" si="16"/>
        <v/>
      </c>
      <c r="AL17" s="66" t="str">
        <f t="shared" si="16"/>
        <v/>
      </c>
      <c r="AN17" s="67">
        <f>③扶養事項!N15</f>
        <v>0</v>
      </c>
      <c r="AO17">
        <f>IF(AN17&lt;=580000,③扶養事項!L15,"")</f>
        <v>0</v>
      </c>
    </row>
    <row r="18" spans="1:41">
      <c r="A18" t="s">
        <v>32</v>
      </c>
      <c r="B18">
        <f>③扶養事項!B20</f>
        <v>0</v>
      </c>
      <c r="C18" s="33">
        <v>1</v>
      </c>
      <c r="D18" s="33" t="str">
        <f>IF(ISERROR(DATEDIF(DATE(③扶養事項!H20,③扶養事項!I20,③扶養事項!J20),計算!$D$2,"Y")),"",DATEDIF(DATE(③扶養事項!H20,③扶養事項!I20,③扶養事項!J20),計算!$D$2,"Y"))</f>
        <v/>
      </c>
      <c r="E18" s="33">
        <f>③扶養事項!M20</f>
        <v>0</v>
      </c>
      <c r="F18" s="33" t="str">
        <f t="shared" si="2"/>
        <v/>
      </c>
      <c r="G18" t="str">
        <f t="shared" ref="G18:G21" si="17">IF(AND(16&lt;=D18,D18&lt;19),"一般","")</f>
        <v/>
      </c>
      <c r="H18" t="str">
        <f t="shared" ref="H18:H21" si="18">IF(AND(19&lt;=D18,D18&lt;23),"特定","")</f>
        <v/>
      </c>
      <c r="J18" t="str">
        <f>IF(AND(23&lt;=D18,D18&lt;70),"一般","")</f>
        <v/>
      </c>
      <c r="K18" t="str">
        <f>IF(AND(70&lt;=D18,D18&lt;1000),"老人","")</f>
        <v/>
      </c>
      <c r="L18" s="33" t="str">
        <f>F18&amp;G18&amp;H18&amp;J18&amp;K18</f>
        <v/>
      </c>
      <c r="M18" s="33" t="str">
        <f t="shared" si="12"/>
        <v/>
      </c>
      <c r="N18" s="33">
        <f>COUNTIF($M$12:M17,"特定特別")</f>
        <v>0</v>
      </c>
      <c r="O18" s="33" t="str">
        <f t="shared" si="9"/>
        <v/>
      </c>
      <c r="P18" s="33" t="str">
        <f t="shared" si="0"/>
        <v/>
      </c>
      <c r="Q18" s="33">
        <f>③扶養事項!B20</f>
        <v>0</v>
      </c>
      <c r="R18" s="33">
        <f>③扶養事項!C20</f>
        <v>0</v>
      </c>
      <c r="S18" s="33">
        <f>③扶養事項!D20</f>
        <v>0</v>
      </c>
      <c r="T18" s="33">
        <f>③扶養事項!E20</f>
        <v>0</v>
      </c>
      <c r="U18" s="33">
        <f>③扶養事項!F20</f>
        <v>0</v>
      </c>
      <c r="V18" s="33">
        <f>③扶養事項!G20</f>
        <v>0</v>
      </c>
      <c r="W18" s="33">
        <f>③扶養事項!H20</f>
        <v>0</v>
      </c>
      <c r="X18" s="33">
        <f>③扶養事項!I20</f>
        <v>0</v>
      </c>
      <c r="Y18" s="33">
        <f>③扶養事項!J20</f>
        <v>0</v>
      </c>
      <c r="Z18" s="33">
        <f>③扶養事項!K20</f>
        <v>0</v>
      </c>
      <c r="AA18" s="33">
        <f>③扶養事項!M20</f>
        <v>0</v>
      </c>
      <c r="AB18" s="33">
        <f>③扶養事項!O20</f>
        <v>0</v>
      </c>
      <c r="AC18" s="35">
        <f t="shared" si="10"/>
        <v>0</v>
      </c>
      <c r="AD18" s="66" t="str">
        <f t="shared" ref="AD18:AL18" si="19">IF(AND($M$18="特定特別",AC9&lt;$AA18,$AA18&lt;=AD10),AD11,"")</f>
        <v/>
      </c>
      <c r="AE18" s="66" t="str">
        <f t="shared" si="19"/>
        <v/>
      </c>
      <c r="AF18" s="66" t="str">
        <f t="shared" si="19"/>
        <v/>
      </c>
      <c r="AG18" s="66" t="str">
        <f t="shared" si="19"/>
        <v/>
      </c>
      <c r="AH18" s="66" t="str">
        <f t="shared" si="19"/>
        <v/>
      </c>
      <c r="AI18" s="66" t="str">
        <f t="shared" si="19"/>
        <v/>
      </c>
      <c r="AJ18" s="66" t="str">
        <f t="shared" si="19"/>
        <v/>
      </c>
      <c r="AK18" s="66" t="str">
        <f t="shared" si="19"/>
        <v/>
      </c>
      <c r="AL18" s="66" t="str">
        <f t="shared" si="19"/>
        <v/>
      </c>
      <c r="AN18" s="67">
        <f>③扶養事項!N20</f>
        <v>0</v>
      </c>
      <c r="AO18">
        <f>IF(AN18&lt;=580000,③扶養事項!L20,"")</f>
        <v>0</v>
      </c>
    </row>
    <row r="19" spans="1:41">
      <c r="B19">
        <f>③扶養事項!B21</f>
        <v>0</v>
      </c>
      <c r="C19" s="33">
        <v>2</v>
      </c>
      <c r="D19" s="33" t="str">
        <f>IF(ISERROR(DATEDIF(DATE(③扶養事項!H21,③扶養事項!I21,③扶養事項!J21),計算!$D$2,"Y")),"",DATEDIF(DATE(③扶養事項!H21,③扶養事項!I21,③扶養事項!J21),計算!$D$2,"Y"))</f>
        <v/>
      </c>
      <c r="E19" s="33">
        <f>③扶養事項!M21</f>
        <v>0</v>
      </c>
      <c r="F19" s="33" t="str">
        <f t="shared" si="2"/>
        <v/>
      </c>
      <c r="G19" t="str">
        <f t="shared" si="17"/>
        <v/>
      </c>
      <c r="H19" t="str">
        <f t="shared" si="18"/>
        <v/>
      </c>
      <c r="J19" t="str">
        <f>IF(AND(23&lt;=D19,D19&lt;70),"一般","")</f>
        <v/>
      </c>
      <c r="K19" t="str">
        <f>IF(AND(70&lt;=D19,D19&lt;1000),"老人","")</f>
        <v/>
      </c>
      <c r="L19" s="33" t="str">
        <f>F19&amp;G19&amp;H19&amp;J19&amp;K19</f>
        <v/>
      </c>
      <c r="M19" s="33" t="str">
        <f t="shared" si="12"/>
        <v/>
      </c>
      <c r="N19" s="33">
        <f>COUNTIF($M$12:M18,"特定特別")</f>
        <v>0</v>
      </c>
      <c r="O19" s="33" t="str">
        <f t="shared" si="9"/>
        <v/>
      </c>
      <c r="P19" s="33" t="str">
        <f t="shared" si="0"/>
        <v/>
      </c>
      <c r="Q19" s="33">
        <f>③扶養事項!B21</f>
        <v>0</v>
      </c>
      <c r="R19" s="33">
        <f>③扶養事項!C21</f>
        <v>0</v>
      </c>
      <c r="S19" s="33">
        <f>③扶養事項!D21</f>
        <v>0</v>
      </c>
      <c r="T19" s="33">
        <f>③扶養事項!E21</f>
        <v>0</v>
      </c>
      <c r="U19" s="33">
        <f>③扶養事項!F21</f>
        <v>0</v>
      </c>
      <c r="V19" s="33">
        <f>③扶養事項!G21</f>
        <v>0</v>
      </c>
      <c r="W19" s="33">
        <f>③扶養事項!H21</f>
        <v>0</v>
      </c>
      <c r="X19" s="33">
        <f>③扶養事項!I21</f>
        <v>0</v>
      </c>
      <c r="Y19" s="33">
        <f>③扶養事項!J21</f>
        <v>0</v>
      </c>
      <c r="Z19" s="33">
        <f>③扶養事項!K21</f>
        <v>0</v>
      </c>
      <c r="AA19" s="33">
        <f>③扶養事項!M21</f>
        <v>0</v>
      </c>
      <c r="AB19" s="33">
        <f>③扶養事項!O21</f>
        <v>0</v>
      </c>
      <c r="AC19" s="35">
        <f t="shared" si="10"/>
        <v>0</v>
      </c>
      <c r="AD19" s="66" t="str">
        <f t="shared" ref="AD19:AL19" si="20">IF(AND($M$19="特定特別",AC9&lt;$AA19,$AA19&lt;=AD10),AD11,"")</f>
        <v/>
      </c>
      <c r="AE19" s="66" t="str">
        <f t="shared" si="20"/>
        <v/>
      </c>
      <c r="AF19" s="66" t="str">
        <f t="shared" si="20"/>
        <v/>
      </c>
      <c r="AG19" s="66" t="str">
        <f t="shared" si="20"/>
        <v/>
      </c>
      <c r="AH19" s="66" t="str">
        <f t="shared" si="20"/>
        <v/>
      </c>
      <c r="AI19" s="66" t="str">
        <f t="shared" si="20"/>
        <v/>
      </c>
      <c r="AJ19" s="66" t="str">
        <f t="shared" si="20"/>
        <v/>
      </c>
      <c r="AK19" s="66" t="str">
        <f t="shared" si="20"/>
        <v/>
      </c>
      <c r="AL19" s="66" t="str">
        <f t="shared" si="20"/>
        <v/>
      </c>
      <c r="AN19" s="67">
        <f>③扶養事項!N21</f>
        <v>0</v>
      </c>
      <c r="AO19">
        <f>IF(AN19&lt;=580000,③扶養事項!L21,"")</f>
        <v>0</v>
      </c>
    </row>
    <row r="20" spans="1:41">
      <c r="B20">
        <f>③扶養事項!B22</f>
        <v>0</v>
      </c>
      <c r="C20" s="33">
        <v>3</v>
      </c>
      <c r="D20" s="33" t="str">
        <f>IF(ISERROR(DATEDIF(DATE(③扶養事項!H22,③扶養事項!I22,③扶養事項!J22),計算!$D$2,"Y")),"",DATEDIF(DATE(③扶養事項!H22,③扶養事項!I22,③扶養事項!J22),計算!$D$2,"Y"))</f>
        <v/>
      </c>
      <c r="E20" s="33">
        <f>③扶養事項!M22</f>
        <v>0</v>
      </c>
      <c r="F20" s="33" t="str">
        <f t="shared" si="2"/>
        <v/>
      </c>
      <c r="G20" t="str">
        <f t="shared" si="17"/>
        <v/>
      </c>
      <c r="H20" t="str">
        <f t="shared" si="18"/>
        <v/>
      </c>
      <c r="J20" t="str">
        <f>IF(AND(23&lt;=D20,D20&lt;70),"一般","")</f>
        <v/>
      </c>
      <c r="K20" t="str">
        <f>IF(AND(70&lt;=D20,D20&lt;1000),"老人","")</f>
        <v/>
      </c>
      <c r="L20" s="33" t="str">
        <f>F20&amp;G20&amp;H20&amp;J20&amp;K20</f>
        <v/>
      </c>
      <c r="M20" s="33" t="str">
        <f t="shared" si="12"/>
        <v/>
      </c>
      <c r="N20" s="33">
        <f>COUNTIF($M$12:M19,"特定特別")</f>
        <v>0</v>
      </c>
      <c r="O20" s="33" t="str">
        <f t="shared" si="9"/>
        <v/>
      </c>
      <c r="P20" s="33" t="str">
        <f t="shared" si="0"/>
        <v/>
      </c>
      <c r="Q20" s="33">
        <f>③扶養事項!B22</f>
        <v>0</v>
      </c>
      <c r="R20" s="33">
        <f>③扶養事項!C22</f>
        <v>0</v>
      </c>
      <c r="S20" s="33">
        <f>③扶養事項!D22</f>
        <v>0</v>
      </c>
      <c r="T20" s="33">
        <f>③扶養事項!E22</f>
        <v>0</v>
      </c>
      <c r="U20" s="33">
        <f>③扶養事項!F22</f>
        <v>0</v>
      </c>
      <c r="V20" s="33">
        <f>③扶養事項!G22</f>
        <v>0</v>
      </c>
      <c r="W20" s="33">
        <f>③扶養事項!H22</f>
        <v>0</v>
      </c>
      <c r="X20" s="33">
        <f>③扶養事項!I22</f>
        <v>0</v>
      </c>
      <c r="Y20" s="33">
        <f>③扶養事項!J22</f>
        <v>0</v>
      </c>
      <c r="Z20" s="33">
        <f>③扶養事項!K22</f>
        <v>0</v>
      </c>
      <c r="AA20" s="33">
        <f>③扶養事項!M22</f>
        <v>0</v>
      </c>
      <c r="AB20" s="33">
        <f>③扶養事項!O22</f>
        <v>0</v>
      </c>
      <c r="AC20" s="35">
        <f t="shared" si="10"/>
        <v>0</v>
      </c>
      <c r="AD20" s="66" t="str">
        <f t="shared" ref="AD20:AL20" si="21">IF(AND($M$20="特定特別",AC9&lt;$AA20,$AA20&lt;=AD10),AD11,"")</f>
        <v/>
      </c>
      <c r="AE20" s="66" t="str">
        <f t="shared" si="21"/>
        <v/>
      </c>
      <c r="AF20" s="66" t="str">
        <f t="shared" si="21"/>
        <v/>
      </c>
      <c r="AG20" s="66" t="str">
        <f t="shared" si="21"/>
        <v/>
      </c>
      <c r="AH20" s="66" t="str">
        <f t="shared" si="21"/>
        <v/>
      </c>
      <c r="AI20" s="66" t="str">
        <f t="shared" si="21"/>
        <v/>
      </c>
      <c r="AJ20" s="66" t="str">
        <f t="shared" si="21"/>
        <v/>
      </c>
      <c r="AK20" s="66" t="str">
        <f t="shared" si="21"/>
        <v/>
      </c>
      <c r="AL20" s="66" t="str">
        <f t="shared" si="21"/>
        <v/>
      </c>
      <c r="AN20" s="67">
        <f>③扶養事項!N22</f>
        <v>0</v>
      </c>
      <c r="AO20">
        <f>IF(AN20&lt;=580000,③扶養事項!L22,"")</f>
        <v>0</v>
      </c>
    </row>
    <row r="21" spans="1:41">
      <c r="B21">
        <f>③扶養事項!B23</f>
        <v>0</v>
      </c>
      <c r="C21" s="33">
        <v>4</v>
      </c>
      <c r="D21" s="33" t="str">
        <f>IF(ISERROR(DATEDIF(DATE(③扶養事項!H23,③扶養事項!I23,③扶養事項!J23),計算!$D$2,"Y")),"",DATEDIF(DATE(③扶養事項!H23,③扶養事項!I23,③扶養事項!J23),計算!$D$2,"Y"))</f>
        <v/>
      </c>
      <c r="E21" s="33">
        <f>③扶養事項!M23</f>
        <v>0</v>
      </c>
      <c r="F21" s="33" t="str">
        <f t="shared" si="2"/>
        <v/>
      </c>
      <c r="G21" t="str">
        <f t="shared" si="17"/>
        <v/>
      </c>
      <c r="H21" t="str">
        <f t="shared" si="18"/>
        <v/>
      </c>
      <c r="J21" t="str">
        <f>IF(AND(23&lt;=D21,D21&lt;70),"一般","")</f>
        <v/>
      </c>
      <c r="K21" t="str">
        <f>IF(AND(70&lt;=D21,D21&lt;1000),"老人","")</f>
        <v/>
      </c>
      <c r="L21" s="33" t="str">
        <f>F21&amp;G21&amp;H21&amp;J21&amp;K21</f>
        <v/>
      </c>
      <c r="M21" s="33" t="str">
        <f t="shared" si="12"/>
        <v/>
      </c>
      <c r="N21" s="33">
        <f>COUNTIF($M$12:M20,"特定特別")</f>
        <v>0</v>
      </c>
      <c r="O21" s="33" t="str">
        <f t="shared" si="9"/>
        <v/>
      </c>
      <c r="P21" s="33" t="str">
        <f t="shared" si="0"/>
        <v/>
      </c>
      <c r="Q21" s="33">
        <f>③扶養事項!B23</f>
        <v>0</v>
      </c>
      <c r="R21" s="33">
        <f>③扶養事項!C23</f>
        <v>0</v>
      </c>
      <c r="S21" s="33">
        <f>③扶養事項!D23</f>
        <v>0</v>
      </c>
      <c r="T21" s="33">
        <f>③扶養事項!E23</f>
        <v>0</v>
      </c>
      <c r="U21" s="33">
        <f>③扶養事項!F23</f>
        <v>0</v>
      </c>
      <c r="V21" s="33">
        <f>③扶養事項!G23</f>
        <v>0</v>
      </c>
      <c r="W21" s="33">
        <f>③扶養事項!H23</f>
        <v>0</v>
      </c>
      <c r="X21" s="33">
        <f>③扶養事項!I23</f>
        <v>0</v>
      </c>
      <c r="Y21" s="33">
        <f>③扶養事項!J23</f>
        <v>0</v>
      </c>
      <c r="Z21" s="33">
        <f>③扶養事項!K23</f>
        <v>0</v>
      </c>
      <c r="AA21" s="33">
        <f>③扶養事項!M23</f>
        <v>0</v>
      </c>
      <c r="AB21" s="33">
        <f>③扶養事項!O23</f>
        <v>0</v>
      </c>
      <c r="AC21" s="35">
        <f t="shared" si="10"/>
        <v>0</v>
      </c>
      <c r="AD21" s="66" t="str">
        <f t="shared" ref="AD21:AL21" si="22">IF(AND($M$21="特定特別",AC9&lt;$AA21,$AA21&lt;=AD10),AD11,"")</f>
        <v/>
      </c>
      <c r="AE21" s="66" t="str">
        <f t="shared" si="22"/>
        <v/>
      </c>
      <c r="AF21" s="66" t="str">
        <f t="shared" si="22"/>
        <v/>
      </c>
      <c r="AG21" s="66" t="str">
        <f t="shared" si="22"/>
        <v/>
      </c>
      <c r="AH21" s="66" t="str">
        <f t="shared" si="22"/>
        <v/>
      </c>
      <c r="AI21" s="66" t="str">
        <f t="shared" si="22"/>
        <v/>
      </c>
      <c r="AJ21" s="66" t="str">
        <f t="shared" si="22"/>
        <v/>
      </c>
      <c r="AK21" s="66" t="str">
        <f t="shared" si="22"/>
        <v/>
      </c>
      <c r="AL21" s="66" t="str">
        <f t="shared" si="22"/>
        <v/>
      </c>
      <c r="AN21" s="67">
        <f>③扶養事項!N23</f>
        <v>0</v>
      </c>
      <c r="AO21">
        <f>IF(AN21&lt;=580000,③扶養事項!L23,"")</f>
        <v>0</v>
      </c>
    </row>
    <row r="22" spans="1:41">
      <c r="L22" t="str">
        <f>F22&amp;G22&amp;H22&amp;J22&amp;K22</f>
        <v/>
      </c>
    </row>
    <row r="25" spans="1:41">
      <c r="A25" s="1" t="s">
        <v>53</v>
      </c>
    </row>
    <row r="26" spans="1:41">
      <c r="D26" s="33" t="str">
        <f>IF(配偶者控除等申告書!CF24="✓","①","")</f>
        <v/>
      </c>
    </row>
    <row r="27" spans="1:41">
      <c r="D27" s="33" t="str">
        <f>IF(配偶者控除等申告書!CF27="✓","②","")</f>
        <v/>
      </c>
    </row>
    <row r="28" spans="1:41">
      <c r="D28" s="33" t="str">
        <f>IF(配偶者控除等申告書!CF30="✓","③","")</f>
        <v/>
      </c>
    </row>
    <row r="29" spans="1:41" ht="18" thickBot="1">
      <c r="D29" s="49" t="str">
        <f>IF(配偶者控除等申告書!CF32="✓","④","")</f>
        <v/>
      </c>
    </row>
    <row r="30" spans="1:41" ht="18" thickBot="1">
      <c r="D30" s="50" t="str">
        <f>D26&amp;D27&amp;D28&amp;D29</f>
        <v/>
      </c>
    </row>
    <row r="32" spans="1:41">
      <c r="A32" s="1" t="s">
        <v>98</v>
      </c>
    </row>
    <row r="34" spans="1:16">
      <c r="A34" t="s">
        <v>85</v>
      </c>
      <c r="E34" s="57" t="s">
        <v>86</v>
      </c>
      <c r="F34" t="s">
        <v>87</v>
      </c>
      <c r="J34" t="s">
        <v>90</v>
      </c>
      <c r="K34" t="s">
        <v>91</v>
      </c>
      <c r="L34" t="s">
        <v>92</v>
      </c>
      <c r="M34" t="s">
        <v>93</v>
      </c>
      <c r="N34" t="s">
        <v>94</v>
      </c>
    </row>
    <row r="35" spans="1:16">
      <c r="B35">
        <f>④保険事項!B3</f>
        <v>0</v>
      </c>
      <c r="C35">
        <f>④保険事項!C3</f>
        <v>0</v>
      </c>
      <c r="D35">
        <f>④保険事項!D3</f>
        <v>0</v>
      </c>
      <c r="E35" s="57">
        <f>IF(C35="新",D35,0)</f>
        <v>0</v>
      </c>
      <c r="F35">
        <f>IF(C35="旧",D35,0)</f>
        <v>0</v>
      </c>
      <c r="H35" t="s">
        <v>88</v>
      </c>
      <c r="I35" s="35">
        <f>SUM(E35:E38)</f>
        <v>0</v>
      </c>
      <c r="J35">
        <f>IF(I35&lt;=20000,I35,0)</f>
        <v>0</v>
      </c>
      <c r="K35">
        <f>IF(AND(I35&gt;=20001,I35&lt;=40000),I35/2+10000,0)</f>
        <v>0</v>
      </c>
      <c r="L35">
        <f>IF(AND(I35&gt;=40001,I35&lt;=80000),I35/4+20000,0)</f>
        <v>0</v>
      </c>
      <c r="M35">
        <f>IF(I35&gt;=80001,40000,0)</f>
        <v>0</v>
      </c>
      <c r="N35" s="33">
        <f>SUM(J35:M35)</f>
        <v>0</v>
      </c>
      <c r="O35" s="33">
        <f>MIN(N35+N36,40000)</f>
        <v>0</v>
      </c>
      <c r="P35" s="33">
        <f>ROUNDUP(MAX(O35,N36),0)</f>
        <v>0</v>
      </c>
    </row>
    <row r="36" spans="1:16">
      <c r="B36">
        <f>④保険事項!B4</f>
        <v>0</v>
      </c>
      <c r="C36">
        <f>④保険事項!C4</f>
        <v>0</v>
      </c>
      <c r="D36">
        <f>④保険事項!D4</f>
        <v>0</v>
      </c>
      <c r="E36" s="57">
        <f t="shared" ref="E36:E38" si="23">IF(C36="新",D36,0)</f>
        <v>0</v>
      </c>
      <c r="F36">
        <f t="shared" ref="F36:F38" si="24">IF(C36="旧",D36,0)</f>
        <v>0</v>
      </c>
      <c r="H36" t="s">
        <v>89</v>
      </c>
      <c r="I36" s="35">
        <f>SUM(F35:F38)</f>
        <v>0</v>
      </c>
      <c r="J36">
        <f>IF(I36&lt;=25000,I36,0)</f>
        <v>0</v>
      </c>
      <c r="K36">
        <f>IF(AND(I36&gt;=25001,I36&lt;=50000),I36/2+12500,0)</f>
        <v>0</v>
      </c>
      <c r="L36">
        <f>IF(AND(I36&gt;=50001,I36&lt;=100000),I36/4+25000,0)</f>
        <v>0</v>
      </c>
      <c r="M36">
        <f>IF(I36&gt;=100001,50000,0)</f>
        <v>0</v>
      </c>
      <c r="N36" s="33">
        <f>SUM(J36:M36)</f>
        <v>0</v>
      </c>
    </row>
    <row r="37" spans="1:16">
      <c r="B37">
        <f>④保険事項!B5</f>
        <v>0</v>
      </c>
      <c r="C37">
        <f>④保険事項!C5</f>
        <v>0</v>
      </c>
      <c r="D37">
        <f>④保険事項!D5</f>
        <v>0</v>
      </c>
      <c r="E37" s="57">
        <f t="shared" si="23"/>
        <v>0</v>
      </c>
      <c r="F37">
        <f t="shared" si="24"/>
        <v>0</v>
      </c>
    </row>
    <row r="38" spans="1:16">
      <c r="B38">
        <f>④保険事項!B6</f>
        <v>0</v>
      </c>
      <c r="C38">
        <f>④保険事項!C6</f>
        <v>0</v>
      </c>
      <c r="D38">
        <f>④保険事項!D6</f>
        <v>0</v>
      </c>
      <c r="E38" s="57">
        <f t="shared" si="23"/>
        <v>0</v>
      </c>
      <c r="F38">
        <f t="shared" si="24"/>
        <v>0</v>
      </c>
    </row>
    <row r="39" spans="1:16">
      <c r="A39" t="s">
        <v>100</v>
      </c>
    </row>
    <row r="40" spans="1:16">
      <c r="B40">
        <f>④保険事項!B7</f>
        <v>0</v>
      </c>
      <c r="D40" s="67">
        <f>④保険事項!D7</f>
        <v>0</v>
      </c>
      <c r="H40" t="s">
        <v>88</v>
      </c>
      <c r="I40" s="67">
        <f>SUM(D40:D42)</f>
        <v>0</v>
      </c>
      <c r="J40">
        <f>IF(I40&lt;=20000,I40,0)</f>
        <v>0</v>
      </c>
      <c r="K40">
        <f>IF(AND(I40&gt;=20001,I40&lt;=40000),I40/2+10000,0)</f>
        <v>0</v>
      </c>
      <c r="L40">
        <f>IF(AND(I40&gt;=40001,I40&lt;=80000),I40/4+20000,0)</f>
        <v>0</v>
      </c>
      <c r="M40">
        <f>IF(I40&gt;=80001,40000,0)</f>
        <v>0</v>
      </c>
      <c r="N40" s="33">
        <f>ROUNDUP(SUM(J40:M40),0)</f>
        <v>0</v>
      </c>
    </row>
    <row r="41" spans="1:16">
      <c r="B41">
        <f>④保険事項!B8</f>
        <v>0</v>
      </c>
      <c r="D41" s="67">
        <f>④保険事項!D8</f>
        <v>0</v>
      </c>
    </row>
    <row r="42" spans="1:16">
      <c r="B42">
        <f>④保険事項!B9</f>
        <v>0</v>
      </c>
      <c r="D42" s="67">
        <f>④保険事項!D9</f>
        <v>0</v>
      </c>
    </row>
    <row r="43" spans="1:16">
      <c r="A43" t="s">
        <v>101</v>
      </c>
    </row>
    <row r="44" spans="1:16">
      <c r="B44">
        <f>④保険事項!B10</f>
        <v>0</v>
      </c>
      <c r="C44">
        <f>④保険事項!C10</f>
        <v>0</v>
      </c>
      <c r="D44" s="67">
        <f>④保険事項!D10</f>
        <v>0</v>
      </c>
      <c r="E44" s="57">
        <f>IF(C44="新",D44,0)</f>
        <v>0</v>
      </c>
      <c r="F44">
        <f>IF(C44="旧",D44,0)</f>
        <v>0</v>
      </c>
      <c r="H44" t="s">
        <v>88</v>
      </c>
      <c r="I44" s="35">
        <f>SUM(E44:E46)</f>
        <v>0</v>
      </c>
      <c r="J44">
        <f>IF(I44&lt;=20000,I44,0)</f>
        <v>0</v>
      </c>
      <c r="K44">
        <f>IF(AND(I44&gt;=20001,I44&lt;=40000),I44/2+10000,0)</f>
        <v>0</v>
      </c>
      <c r="L44">
        <f>IF(AND(I44&gt;=40001,I44&lt;=80000),I44/4+20000,0)</f>
        <v>0</v>
      </c>
      <c r="M44">
        <f>IF(I44&gt;=80001,40000,0)</f>
        <v>0</v>
      </c>
      <c r="N44" s="33">
        <f>SUM(J44:M44)</f>
        <v>0</v>
      </c>
      <c r="O44" s="33">
        <f>MIN(N44+N45,40000)</f>
        <v>0</v>
      </c>
      <c r="P44" s="33">
        <f>ROUNDUP(MAX(O44,N45),0)</f>
        <v>0</v>
      </c>
    </row>
    <row r="45" spans="1:16">
      <c r="B45">
        <f>④保険事項!B11</f>
        <v>0</v>
      </c>
      <c r="C45">
        <f>④保険事項!C11</f>
        <v>0</v>
      </c>
      <c r="D45" s="67">
        <f>④保険事項!D11</f>
        <v>0</v>
      </c>
      <c r="E45" s="57">
        <f t="shared" ref="E45:E46" si="25">IF(C45="新",D45,0)</f>
        <v>0</v>
      </c>
      <c r="F45">
        <f t="shared" ref="F45:F46" si="26">IF(C45="旧",D45,0)</f>
        <v>0</v>
      </c>
      <c r="H45" t="s">
        <v>89</v>
      </c>
      <c r="I45" s="35">
        <f>SUM(F44:F46)</f>
        <v>0</v>
      </c>
      <c r="J45">
        <f>IF(I45&lt;=25000,I45,0)</f>
        <v>0</v>
      </c>
      <c r="K45">
        <f>IF(AND(I45&gt;=25001,I45&lt;=50000),I45/2+12500,0)</f>
        <v>0</v>
      </c>
      <c r="L45">
        <f>IF(AND(I45&gt;=50001,I45&lt;=100000),I45/4+25000,0)</f>
        <v>0</v>
      </c>
      <c r="M45">
        <f>IF(I45&gt;=100001,50000,0)</f>
        <v>0</v>
      </c>
      <c r="N45" s="33">
        <f>SUM(J45:M45)</f>
        <v>0</v>
      </c>
    </row>
    <row r="46" spans="1:16">
      <c r="B46">
        <f>④保険事項!B12</f>
        <v>0</v>
      </c>
      <c r="C46">
        <f>④保険事項!C12</f>
        <v>0</v>
      </c>
      <c r="D46" s="67">
        <f>④保険事項!D12</f>
        <v>0</v>
      </c>
      <c r="E46" s="57">
        <f t="shared" si="25"/>
        <v>0</v>
      </c>
      <c r="F46">
        <f t="shared" si="26"/>
        <v>0</v>
      </c>
    </row>
    <row r="48" spans="1:16">
      <c r="A48" s="1" t="s">
        <v>104</v>
      </c>
      <c r="E48" t="s">
        <v>105</v>
      </c>
      <c r="F48" t="s">
        <v>106</v>
      </c>
      <c r="O48" t="s">
        <v>109</v>
      </c>
    </row>
    <row r="49" spans="1:15">
      <c r="B49">
        <f>④保険事項!B16</f>
        <v>0</v>
      </c>
      <c r="C49">
        <f>④保険事項!C16</f>
        <v>0</v>
      </c>
      <c r="D49" s="67">
        <f>④保険事項!D16</f>
        <v>0</v>
      </c>
      <c r="E49" t="str">
        <f>IF($C$49="地震",D49,"")</f>
        <v/>
      </c>
      <c r="F49" t="str">
        <f>IF($C$49="旧長期",D49,"")</f>
        <v/>
      </c>
      <c r="H49" t="s">
        <v>107</v>
      </c>
      <c r="I49" s="65">
        <f>SUM(E49:E50)</f>
        <v>0</v>
      </c>
      <c r="J49" s="75"/>
      <c r="K49" s="75"/>
      <c r="L49" s="75"/>
      <c r="M49" s="75"/>
      <c r="N49" s="76">
        <f>ROUNDUP(MIN(I49,50000),0)</f>
        <v>0</v>
      </c>
      <c r="O49" s="35">
        <f>MIN(N49+N50,50000)</f>
        <v>0</v>
      </c>
    </row>
    <row r="50" spans="1:15">
      <c r="B50">
        <f>④保険事項!B17</f>
        <v>0</v>
      </c>
      <c r="C50">
        <f>④保険事項!C17</f>
        <v>0</v>
      </c>
      <c r="D50" s="67">
        <f>④保険事項!D17</f>
        <v>0</v>
      </c>
      <c r="E50" t="str">
        <f>IF($C$50="地震",D50,"")</f>
        <v/>
      </c>
      <c r="F50" t="str">
        <f>IF($C$50="旧長期",D50,"")</f>
        <v/>
      </c>
      <c r="H50" t="s">
        <v>108</v>
      </c>
      <c r="I50" s="65">
        <f>SUM(F49:F50)</f>
        <v>0</v>
      </c>
      <c r="J50" s="75">
        <f>IF(I50&lt;=10000,I50,0)</f>
        <v>0</v>
      </c>
      <c r="K50" s="75">
        <f>MIN(IF(I50&gt;10000,I50/2+5000,0),15000)</f>
        <v>0</v>
      </c>
      <c r="L50" s="75"/>
      <c r="M50" s="75"/>
      <c r="N50" s="76">
        <f>ROUNDUP(SUM(J50:K50),0)</f>
        <v>0</v>
      </c>
    </row>
    <row r="54" spans="1:15">
      <c r="A54" s="1" t="s">
        <v>148</v>
      </c>
    </row>
    <row r="55" spans="1:15">
      <c r="A55" s="143"/>
      <c r="B55" s="143"/>
      <c r="C55" s="143"/>
      <c r="D55" s="143" t="s">
        <v>121</v>
      </c>
      <c r="E55" s="143"/>
      <c r="F55" s="52"/>
      <c r="G55" s="52"/>
      <c r="H55" s="74"/>
      <c r="I55" s="74"/>
      <c r="J55" s="74"/>
    </row>
    <row r="56" spans="1:15">
      <c r="A56" s="143"/>
      <c r="B56" s="143"/>
      <c r="C56" s="143"/>
      <c r="D56" s="179">
        <f>③扶養事項!R3</f>
        <v>0</v>
      </c>
      <c r="E56" s="179"/>
      <c r="F56" s="52"/>
      <c r="G56" s="52"/>
      <c r="H56" s="74"/>
      <c r="I56" s="74"/>
      <c r="J56" s="74"/>
    </row>
    <row r="57" spans="1:15">
      <c r="A57" s="143"/>
      <c r="B57" s="143"/>
      <c r="C57" s="143"/>
      <c r="D57" s="179"/>
      <c r="E57" s="179"/>
      <c r="F57" s="52"/>
      <c r="G57" s="52"/>
      <c r="H57" s="74"/>
      <c r="I57" s="74"/>
      <c r="J57" s="74"/>
    </row>
    <row r="58" spans="1:15">
      <c r="A58" s="143"/>
      <c r="B58" s="143"/>
      <c r="C58" s="143"/>
      <c r="D58" s="179"/>
      <c r="E58" s="179"/>
      <c r="F58" s="52"/>
      <c r="G58" s="52"/>
      <c r="H58" s="74"/>
      <c r="I58" s="74"/>
      <c r="J58" s="74"/>
    </row>
    <row r="59" spans="1:15">
      <c r="A59" s="143"/>
      <c r="B59" s="143"/>
      <c r="C59" s="143"/>
      <c r="D59" s="180">
        <f>SUM(D56:E58)</f>
        <v>0</v>
      </c>
      <c r="E59" s="180"/>
      <c r="F59" s="81"/>
      <c r="G59" s="52"/>
      <c r="H59" s="74"/>
      <c r="I59" s="74"/>
      <c r="J59" s="74"/>
    </row>
    <row r="60" spans="1:15">
      <c r="A60" s="74"/>
      <c r="B60" s="74"/>
      <c r="C60" s="74"/>
      <c r="D60" s="74"/>
      <c r="E60" s="74" t="s">
        <v>122</v>
      </c>
      <c r="F60" s="74"/>
      <c r="G60" s="74"/>
      <c r="H60" s="74"/>
      <c r="I60" s="74"/>
      <c r="J60" s="52"/>
    </row>
    <row r="61" spans="1:15">
      <c r="A61" s="74"/>
      <c r="B61" s="74"/>
      <c r="C61" s="74"/>
      <c r="D61" s="74"/>
      <c r="E61" s="74"/>
      <c r="F61" s="74"/>
      <c r="G61" s="74"/>
      <c r="H61" s="74"/>
      <c r="I61" s="74"/>
      <c r="J61" s="52"/>
    </row>
    <row r="62" spans="1:15">
      <c r="A62" s="143" t="s">
        <v>123</v>
      </c>
      <c r="B62" s="143"/>
      <c r="C62" s="143"/>
      <c r="D62" s="143" t="s">
        <v>124</v>
      </c>
      <c r="E62" s="143"/>
      <c r="F62" s="143"/>
      <c r="G62" s="143"/>
      <c r="H62" s="143"/>
      <c r="I62" s="143"/>
      <c r="J62" s="143"/>
    </row>
    <row r="63" spans="1:15">
      <c r="A63" s="143" t="s">
        <v>125</v>
      </c>
      <c r="B63" s="143"/>
      <c r="C63" s="143"/>
      <c r="D63" s="181">
        <v>0</v>
      </c>
      <c r="E63" s="182"/>
      <c r="F63" s="183">
        <v>0</v>
      </c>
      <c r="G63" s="183"/>
      <c r="H63" s="183"/>
      <c r="I63" s="183"/>
      <c r="J63" s="82" t="s">
        <v>126</v>
      </c>
    </row>
    <row r="64" spans="1:15">
      <c r="A64" s="143" t="s">
        <v>127</v>
      </c>
      <c r="B64" s="143"/>
      <c r="C64" s="143"/>
      <c r="D64" s="181" t="s">
        <v>128</v>
      </c>
      <c r="E64" s="182"/>
      <c r="F64" s="184">
        <f>IF(AND(651000&lt;=D59,D59&lt;=1899999),D59-650000,0)</f>
        <v>0</v>
      </c>
      <c r="G64" s="184"/>
      <c r="H64" s="184"/>
      <c r="I64" s="184"/>
      <c r="J64" s="82" t="s">
        <v>126</v>
      </c>
    </row>
    <row r="65" spans="1:10">
      <c r="A65" s="185"/>
      <c r="B65" s="186"/>
      <c r="C65" s="172"/>
      <c r="D65" s="189"/>
      <c r="E65" s="190"/>
      <c r="F65" s="160" t="s">
        <v>129</v>
      </c>
      <c r="G65" s="192"/>
      <c r="H65" s="193"/>
      <c r="I65" s="193"/>
      <c r="J65" s="172" t="s">
        <v>126</v>
      </c>
    </row>
    <row r="66" spans="1:10">
      <c r="A66" s="187"/>
      <c r="B66" s="188"/>
      <c r="C66" s="173"/>
      <c r="D66" s="174"/>
      <c r="E66" s="175"/>
      <c r="F66" s="191"/>
      <c r="G66" s="176"/>
      <c r="H66" s="177"/>
      <c r="I66" s="177"/>
      <c r="J66" s="173"/>
    </row>
    <row r="67" spans="1:10">
      <c r="A67" s="185" t="s">
        <v>130</v>
      </c>
      <c r="B67" s="186"/>
      <c r="C67" s="172"/>
      <c r="D67" s="189" t="s">
        <v>131</v>
      </c>
      <c r="E67" s="190"/>
      <c r="F67" s="191"/>
      <c r="G67" s="192" t="s">
        <v>132</v>
      </c>
      <c r="H67" s="193"/>
      <c r="I67" s="193"/>
      <c r="J67" s="172" t="s">
        <v>126</v>
      </c>
    </row>
    <row r="68" spans="1:10">
      <c r="A68" s="187"/>
      <c r="B68" s="188"/>
      <c r="C68" s="173"/>
      <c r="D68" s="174">
        <f>IF(AND(1900000&lt;=D59,D59&lt;=3599999),ROUNDDOWN(D59/4,-3),0)</f>
        <v>0</v>
      </c>
      <c r="E68" s="175"/>
      <c r="F68" s="191"/>
      <c r="G68" s="176">
        <f>MAX(D68*2.8-80000,0)</f>
        <v>0</v>
      </c>
      <c r="H68" s="177"/>
      <c r="I68" s="177"/>
      <c r="J68" s="173"/>
    </row>
    <row r="69" spans="1:10">
      <c r="A69" s="143" t="s">
        <v>133</v>
      </c>
      <c r="B69" s="143"/>
      <c r="C69" s="143"/>
      <c r="D69" s="189" t="s">
        <v>131</v>
      </c>
      <c r="E69" s="190"/>
      <c r="F69" s="191"/>
      <c r="G69" s="192" t="s">
        <v>134</v>
      </c>
      <c r="H69" s="193"/>
      <c r="I69" s="193"/>
      <c r="J69" s="172" t="s">
        <v>126</v>
      </c>
    </row>
    <row r="70" spans="1:10">
      <c r="A70" s="143"/>
      <c r="B70" s="143"/>
      <c r="C70" s="143"/>
      <c r="D70" s="174">
        <f>IF(AND(3600000&lt;=D59,D59&lt;=6599999),ROUNDDOWN(D59/4,-3),0)</f>
        <v>0</v>
      </c>
      <c r="E70" s="175"/>
      <c r="F70" s="161"/>
      <c r="G70" s="176">
        <f>MAX(D70*3.2-440000,0)</f>
        <v>0</v>
      </c>
      <c r="H70" s="177"/>
      <c r="I70" s="177"/>
      <c r="J70" s="173"/>
    </row>
    <row r="71" spans="1:10">
      <c r="A71" s="143" t="s">
        <v>135</v>
      </c>
      <c r="B71" s="143"/>
      <c r="C71" s="143"/>
      <c r="D71" s="192" t="s">
        <v>136</v>
      </c>
      <c r="E71" s="193"/>
      <c r="F71" s="193"/>
      <c r="G71" s="193"/>
      <c r="H71" s="193"/>
      <c r="I71" s="193"/>
      <c r="J71" s="172" t="s">
        <v>126</v>
      </c>
    </row>
    <row r="72" spans="1:10">
      <c r="A72" s="143"/>
      <c r="B72" s="143"/>
      <c r="C72" s="143"/>
      <c r="D72" s="194">
        <f>ROUNDDOWN(IF(AND(6600000&lt;=D59,D59&lt;=8499999),D59*0.9-1100000,0),0)</f>
        <v>0</v>
      </c>
      <c r="E72" s="195"/>
      <c r="F72" s="195"/>
      <c r="G72" s="195"/>
      <c r="H72" s="195"/>
      <c r="I72" s="195"/>
      <c r="J72" s="173"/>
    </row>
    <row r="73" spans="1:10">
      <c r="A73" s="143" t="s">
        <v>137</v>
      </c>
      <c r="B73" s="143"/>
      <c r="C73" s="143"/>
      <c r="D73" s="192" t="s">
        <v>138</v>
      </c>
      <c r="E73" s="193"/>
      <c r="F73" s="193"/>
      <c r="G73" s="193"/>
      <c r="H73" s="193"/>
      <c r="I73" s="193"/>
      <c r="J73" s="172" t="s">
        <v>126</v>
      </c>
    </row>
    <row r="74" spans="1:10">
      <c r="A74" s="143"/>
      <c r="B74" s="143"/>
      <c r="C74" s="143"/>
      <c r="D74" s="194">
        <f>ROUNDDOWN(IF(8500000&lt;=D59,D59-1950000,0),0)</f>
        <v>0</v>
      </c>
      <c r="E74" s="195"/>
      <c r="F74" s="195"/>
      <c r="G74" s="195"/>
      <c r="H74" s="195"/>
      <c r="I74" s="195"/>
      <c r="J74" s="173"/>
    </row>
    <row r="75" spans="1:10">
      <c r="A75" s="74"/>
      <c r="B75" s="74"/>
      <c r="C75" s="74"/>
      <c r="D75" s="74"/>
      <c r="E75" s="74"/>
      <c r="F75" s="74"/>
      <c r="G75" s="74"/>
      <c r="H75" s="74"/>
      <c r="I75" s="74"/>
      <c r="J75" s="52"/>
    </row>
    <row r="76" spans="1:10">
      <c r="A76" s="143" t="s">
        <v>139</v>
      </c>
      <c r="B76" s="143"/>
      <c r="C76" s="143"/>
      <c r="D76" s="143"/>
      <c r="E76" s="143"/>
      <c r="F76" s="196">
        <f>SUM(F63:I64,G66,G68,G70,D72,D74)</f>
        <v>0</v>
      </c>
      <c r="G76" s="197"/>
      <c r="H76" s="197"/>
      <c r="I76" s="197"/>
      <c r="J76" s="198"/>
    </row>
    <row r="80" spans="1:10" ht="18" thickBot="1">
      <c r="A80" s="1" t="s">
        <v>149</v>
      </c>
    </row>
    <row r="81" spans="2:8" ht="18" thickBot="1">
      <c r="H81" s="84">
        <f>③扶養事項!R13</f>
        <v>0</v>
      </c>
    </row>
    <row r="82" spans="2:8">
      <c r="B82" s="160" t="s">
        <v>150</v>
      </c>
      <c r="D82" t="s">
        <v>151</v>
      </c>
      <c r="E82" t="s">
        <v>153</v>
      </c>
      <c r="H82" s="85">
        <f>IF(H81&lt;=600000,0,0)</f>
        <v>0</v>
      </c>
    </row>
    <row r="83" spans="2:8">
      <c r="B83" s="191"/>
      <c r="D83" t="s">
        <v>152</v>
      </c>
      <c r="F83" t="s">
        <v>154</v>
      </c>
      <c r="H83" s="65">
        <f>IF(AND(600000&lt;H81,H81&lt;1300000),H81-600000,0)</f>
        <v>0</v>
      </c>
    </row>
    <row r="84" spans="2:8">
      <c r="B84" s="191"/>
      <c r="D84" t="s">
        <v>156</v>
      </c>
      <c r="F84" t="s">
        <v>157</v>
      </c>
      <c r="H84" s="86">
        <f>ROUNDDOWN(IF(AND(1300000&lt;=$H$81,$H$81&lt;4100000),$H$81*0.75-275000,0),0)</f>
        <v>0</v>
      </c>
    </row>
    <row r="85" spans="2:8">
      <c r="B85" s="191"/>
      <c r="D85" t="s">
        <v>155</v>
      </c>
      <c r="F85" t="s">
        <v>158</v>
      </c>
      <c r="H85" s="86">
        <f>ROUNDDOWN(IF(AND(4100000&lt;=$H$81,$H$81&lt;7700000),$H$81*0.85-685000,0),0)</f>
        <v>0</v>
      </c>
    </row>
    <row r="86" spans="2:8">
      <c r="B86" s="191"/>
      <c r="D86" t="s">
        <v>159</v>
      </c>
      <c r="F86" t="s">
        <v>160</v>
      </c>
      <c r="H86" s="86">
        <f>ROUNDDOWN(IF(AND(7700000&lt;=$H$81,$H$81&lt;10000000),$H$81*0.95-1455000,0),0)</f>
        <v>0</v>
      </c>
    </row>
    <row r="87" spans="2:8" ht="18" thickBot="1">
      <c r="B87" s="161"/>
      <c r="D87" t="s">
        <v>161</v>
      </c>
      <c r="F87" t="s">
        <v>162</v>
      </c>
      <c r="H87" s="86">
        <f>ROUNDDOWN(IF(10000000&lt;=$H$81,$H$81-1955000,0),0)</f>
        <v>0</v>
      </c>
    </row>
    <row r="88" spans="2:8" ht="18" thickBot="1">
      <c r="B88" s="74"/>
      <c r="H88" s="87">
        <f>SUM(H82:H87)</f>
        <v>0</v>
      </c>
    </row>
    <row r="89" spans="2:8" ht="18" thickBot="1">
      <c r="B89" s="74"/>
    </row>
    <row r="90" spans="2:8" ht="18" thickBot="1">
      <c r="B90" s="74"/>
      <c r="H90" s="84">
        <f>③扶養事項!R15</f>
        <v>0</v>
      </c>
    </row>
    <row r="91" spans="2:8">
      <c r="B91" s="160" t="s">
        <v>163</v>
      </c>
      <c r="D91" t="s">
        <v>164</v>
      </c>
      <c r="E91" t="s">
        <v>153</v>
      </c>
      <c r="H91" s="85">
        <f>IF(H90&lt;=1100000,0,0)</f>
        <v>0</v>
      </c>
    </row>
    <row r="92" spans="2:8">
      <c r="B92" s="191"/>
      <c r="D92" t="s">
        <v>165</v>
      </c>
      <c r="F92" t="s">
        <v>167</v>
      </c>
      <c r="H92" s="65">
        <f>IF(AND(1100000&lt;H90,H90&lt;3300000),H90-1100000,0)</f>
        <v>0</v>
      </c>
    </row>
    <row r="93" spans="2:8">
      <c r="B93" s="191"/>
      <c r="D93" t="s">
        <v>166</v>
      </c>
      <c r="F93" t="s">
        <v>157</v>
      </c>
      <c r="H93" s="86">
        <f>ROUNDDOWN(IF(AND(3300000&lt;=H90,H90&lt;4100000),H90*0.75-275000,0),0)</f>
        <v>0</v>
      </c>
    </row>
    <row r="94" spans="2:8">
      <c r="B94" s="191"/>
      <c r="D94" t="s">
        <v>155</v>
      </c>
      <c r="F94" t="s">
        <v>158</v>
      </c>
      <c r="H94" s="86">
        <f>ROUNDDOWN(IF(AND(4100000&lt;=H90,H90&lt;7700000),H90*0.85-685000,0),0)</f>
        <v>0</v>
      </c>
    </row>
    <row r="95" spans="2:8">
      <c r="B95" s="191"/>
      <c r="D95" t="s">
        <v>159</v>
      </c>
      <c r="F95" t="s">
        <v>160</v>
      </c>
      <c r="H95" s="86">
        <f>ROUNDDOWN(IF(AND(7700000&lt;=H90,H90&lt;10000000),H90*0.95-1455000,0),0)</f>
        <v>0</v>
      </c>
    </row>
    <row r="96" spans="2:8" ht="18" thickBot="1">
      <c r="B96" s="161"/>
      <c r="D96" t="s">
        <v>161</v>
      </c>
      <c r="F96" t="s">
        <v>162</v>
      </c>
      <c r="H96" s="86">
        <f>ROUNDDOWN(IF(10000000&lt;=H90,H90-1955000,0),0)</f>
        <v>0</v>
      </c>
    </row>
    <row r="97" spans="8:8" ht="18" thickBot="1">
      <c r="H97" s="87">
        <f>SUM(H91:H96)</f>
        <v>0</v>
      </c>
    </row>
  </sheetData>
  <mergeCells count="50">
    <mergeCell ref="B82:B87"/>
    <mergeCell ref="B91:B96"/>
    <mergeCell ref="A71:C72"/>
    <mergeCell ref="D71:I71"/>
    <mergeCell ref="J71:J72"/>
    <mergeCell ref="D72:I72"/>
    <mergeCell ref="A73:C74"/>
    <mergeCell ref="D73:I73"/>
    <mergeCell ref="J73:J74"/>
    <mergeCell ref="D74:I74"/>
    <mergeCell ref="A76:E76"/>
    <mergeCell ref="F76:J76"/>
    <mergeCell ref="A65:C66"/>
    <mergeCell ref="D65:E65"/>
    <mergeCell ref="F65:F70"/>
    <mergeCell ref="G65:I65"/>
    <mergeCell ref="J65:J66"/>
    <mergeCell ref="D66:E66"/>
    <mergeCell ref="G66:I66"/>
    <mergeCell ref="A67:C68"/>
    <mergeCell ref="D67:E67"/>
    <mergeCell ref="G67:I67"/>
    <mergeCell ref="J67:J68"/>
    <mergeCell ref="D68:E68"/>
    <mergeCell ref="G68:I68"/>
    <mergeCell ref="A69:C70"/>
    <mergeCell ref="D69:E69"/>
    <mergeCell ref="G69:I69"/>
    <mergeCell ref="A63:C63"/>
    <mergeCell ref="D63:E63"/>
    <mergeCell ref="F63:I63"/>
    <mergeCell ref="A64:C64"/>
    <mergeCell ref="D64:E64"/>
    <mergeCell ref="F64:I64"/>
    <mergeCell ref="J69:J70"/>
    <mergeCell ref="D70:E70"/>
    <mergeCell ref="G70:I70"/>
    <mergeCell ref="M9:Z9"/>
    <mergeCell ref="A55:C55"/>
    <mergeCell ref="D55:E55"/>
    <mergeCell ref="A56:C56"/>
    <mergeCell ref="D56:E56"/>
    <mergeCell ref="A57:C57"/>
    <mergeCell ref="D57:E57"/>
    <mergeCell ref="A58:C58"/>
    <mergeCell ref="D58:E58"/>
    <mergeCell ref="A59:C59"/>
    <mergeCell ref="D59:E59"/>
    <mergeCell ref="A62:C62"/>
    <mergeCell ref="D62:J62"/>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6AAE-B322-480D-98D1-27EDE1A8AC61}">
  <sheetPr>
    <tabColor rgb="FF92D050"/>
  </sheetPr>
  <dimension ref="A1:H16"/>
  <sheetViews>
    <sheetView zoomScaleNormal="100" workbookViewId="0">
      <selection activeCell="A2" sqref="A2"/>
    </sheetView>
  </sheetViews>
  <sheetFormatPr defaultRowHeight="23.85" customHeight="1"/>
  <cols>
    <col min="1" max="1" width="9.125" customWidth="1"/>
    <col min="2" max="2" width="18.625" customWidth="1"/>
    <col min="3" max="3" width="10" style="52" customWidth="1"/>
    <col min="4" max="4" width="11.625" customWidth="1"/>
    <col min="5" max="5" width="9.25" style="9" customWidth="1"/>
    <col min="6" max="6" width="21" customWidth="1"/>
    <col min="7" max="7" width="13.375" customWidth="1"/>
    <col min="8" max="8" width="16.625" customWidth="1"/>
  </cols>
  <sheetData>
    <row r="1" spans="1:8" ht="23.85" customHeight="1">
      <c r="A1" s="1" t="s">
        <v>49</v>
      </c>
    </row>
    <row r="2" spans="1:8" ht="23.85" customHeight="1" thickBot="1">
      <c r="A2" s="1"/>
    </row>
    <row r="3" spans="1:8" s="42" customFormat="1" ht="36.4" customHeight="1" thickBot="1">
      <c r="A3" s="44"/>
      <c r="B3" s="45" t="s">
        <v>5</v>
      </c>
      <c r="C3" s="46" t="s">
        <v>45</v>
      </c>
      <c r="D3" s="45" t="s">
        <v>47</v>
      </c>
      <c r="E3" s="45" t="s">
        <v>25</v>
      </c>
      <c r="F3" s="45" t="s">
        <v>42</v>
      </c>
      <c r="G3" s="69" t="s">
        <v>67</v>
      </c>
      <c r="H3" s="47" t="s">
        <v>48</v>
      </c>
    </row>
    <row r="4" spans="1:8" ht="23.85" customHeight="1">
      <c r="A4" s="53" t="s">
        <v>30</v>
      </c>
      <c r="B4" s="88">
        <f>③扶養事項!B5</f>
        <v>0</v>
      </c>
      <c r="C4" s="89" t="str">
        <f>計算!D7</f>
        <v/>
      </c>
      <c r="D4" s="88">
        <f>③扶養事項!M5</f>
        <v>0</v>
      </c>
      <c r="E4" s="90">
        <f>③扶養事項!K5</f>
        <v>0</v>
      </c>
      <c r="F4" s="88" t="str">
        <f>計算!L7</f>
        <v/>
      </c>
      <c r="G4" s="128"/>
      <c r="H4" s="88">
        <f>IF(D4&lt;=580000,③扶養事項!L5,"")</f>
        <v>0</v>
      </c>
    </row>
    <row r="5" spans="1:8" ht="23.85" customHeight="1">
      <c r="A5" s="143" t="s">
        <v>46</v>
      </c>
      <c r="B5" s="91">
        <f>③扶養事項!B10</f>
        <v>0</v>
      </c>
      <c r="C5" s="92" t="str">
        <f>計算!D12</f>
        <v/>
      </c>
      <c r="D5" s="91">
        <f>③扶養事項!M10</f>
        <v>0</v>
      </c>
      <c r="E5" s="93">
        <f>③扶養事項!K10</f>
        <v>0</v>
      </c>
      <c r="F5" s="91" t="str">
        <f>計算!L12</f>
        <v/>
      </c>
      <c r="G5" s="91">
        <f>計算!AC12</f>
        <v>0</v>
      </c>
      <c r="H5" s="91">
        <f>IF(D5&lt;=580000,③扶養事項!L10,"")</f>
        <v>0</v>
      </c>
    </row>
    <row r="6" spans="1:8" ht="23.85" customHeight="1">
      <c r="A6" s="143"/>
      <c r="B6" s="91">
        <f>③扶養事項!B11</f>
        <v>0</v>
      </c>
      <c r="C6" s="92" t="str">
        <f>計算!D13</f>
        <v/>
      </c>
      <c r="D6" s="91">
        <f>③扶養事項!M11</f>
        <v>0</v>
      </c>
      <c r="E6" s="93">
        <f>③扶養事項!K11</f>
        <v>0</v>
      </c>
      <c r="F6" s="91" t="str">
        <f>計算!L13</f>
        <v/>
      </c>
      <c r="G6" s="91">
        <f>計算!AC13</f>
        <v>0</v>
      </c>
      <c r="H6" s="91">
        <f>IF(D6&lt;=580000,③扶養事項!L11,"")</f>
        <v>0</v>
      </c>
    </row>
    <row r="7" spans="1:8" ht="23.85" customHeight="1">
      <c r="A7" s="143"/>
      <c r="B7" s="91">
        <f>③扶養事項!B12</f>
        <v>0</v>
      </c>
      <c r="C7" s="92" t="str">
        <f>計算!D14</f>
        <v/>
      </c>
      <c r="D7" s="91">
        <f>③扶養事項!M12</f>
        <v>0</v>
      </c>
      <c r="E7" s="93">
        <f>③扶養事項!K12</f>
        <v>0</v>
      </c>
      <c r="F7" s="91" t="str">
        <f>計算!L14</f>
        <v/>
      </c>
      <c r="G7" s="91">
        <f>計算!AC14</f>
        <v>0</v>
      </c>
      <c r="H7" s="91">
        <f>IF(D7&lt;=580000,③扶養事項!L12,"")</f>
        <v>0</v>
      </c>
    </row>
    <row r="8" spans="1:8" ht="23.85" customHeight="1">
      <c r="A8" s="143"/>
      <c r="B8" s="91">
        <f>③扶養事項!B13</f>
        <v>0</v>
      </c>
      <c r="C8" s="92" t="str">
        <f>計算!D15</f>
        <v/>
      </c>
      <c r="D8" s="91">
        <f>③扶養事項!M13</f>
        <v>0</v>
      </c>
      <c r="E8" s="93">
        <f>③扶養事項!K13</f>
        <v>0</v>
      </c>
      <c r="F8" s="91" t="str">
        <f>計算!L15</f>
        <v/>
      </c>
      <c r="G8" s="91">
        <f>計算!AC15</f>
        <v>0</v>
      </c>
      <c r="H8" s="91">
        <f>IF(D8&lt;=580000,③扶養事項!L13,"")</f>
        <v>0</v>
      </c>
    </row>
    <row r="9" spans="1:8" ht="23.85" customHeight="1">
      <c r="A9" s="143"/>
      <c r="B9" s="91">
        <f>③扶養事項!B14</f>
        <v>0</v>
      </c>
      <c r="C9" s="92" t="str">
        <f>計算!D16</f>
        <v/>
      </c>
      <c r="D9" s="91">
        <f>③扶養事項!M14</f>
        <v>0</v>
      </c>
      <c r="E9" s="93">
        <f>③扶養事項!K14</f>
        <v>0</v>
      </c>
      <c r="F9" s="91" t="str">
        <f>計算!L16</f>
        <v/>
      </c>
      <c r="G9" s="91">
        <f>計算!AC16</f>
        <v>0</v>
      </c>
      <c r="H9" s="91">
        <f>IF(D9&lt;=580000,③扶養事項!L14,"")</f>
        <v>0</v>
      </c>
    </row>
    <row r="10" spans="1:8" ht="23.85" customHeight="1">
      <c r="A10" s="143"/>
      <c r="B10" s="91">
        <f>③扶養事項!B15</f>
        <v>0</v>
      </c>
      <c r="C10" s="92" t="str">
        <f>計算!D17</f>
        <v/>
      </c>
      <c r="D10" s="91">
        <f>③扶養事項!M15</f>
        <v>0</v>
      </c>
      <c r="E10" s="93">
        <f>③扶養事項!K15</f>
        <v>0</v>
      </c>
      <c r="F10" s="91" t="str">
        <f>計算!L17</f>
        <v/>
      </c>
      <c r="G10" s="91">
        <f>計算!AC17</f>
        <v>0</v>
      </c>
      <c r="H10" s="91">
        <f>IF(D10&lt;=580000,③扶養事項!L15,"")</f>
        <v>0</v>
      </c>
    </row>
    <row r="11" spans="1:8" ht="23.85" customHeight="1">
      <c r="A11" s="143"/>
      <c r="B11" s="91">
        <f>③扶養事項!B20</f>
        <v>0</v>
      </c>
      <c r="C11" s="92" t="str">
        <f>計算!D18</f>
        <v/>
      </c>
      <c r="D11" s="91">
        <f>③扶養事項!M20</f>
        <v>0</v>
      </c>
      <c r="E11" s="93">
        <f>③扶養事項!K20</f>
        <v>0</v>
      </c>
      <c r="F11" s="91" t="str">
        <f>計算!L18</f>
        <v/>
      </c>
      <c r="G11" s="91">
        <f>計算!AC18</f>
        <v>0</v>
      </c>
      <c r="H11" s="91">
        <f>IF(D11&lt;=580000,③扶養事項!L20,"")</f>
        <v>0</v>
      </c>
    </row>
    <row r="12" spans="1:8" ht="23.85" customHeight="1">
      <c r="A12" s="143"/>
      <c r="B12" s="91">
        <f>③扶養事項!B21</f>
        <v>0</v>
      </c>
      <c r="C12" s="92" t="str">
        <f>計算!D19</f>
        <v/>
      </c>
      <c r="D12" s="91">
        <f>③扶養事項!M21</f>
        <v>0</v>
      </c>
      <c r="E12" s="93">
        <f>③扶養事項!K21</f>
        <v>0</v>
      </c>
      <c r="F12" s="91" t="str">
        <f>計算!L19</f>
        <v/>
      </c>
      <c r="G12" s="91">
        <f>計算!AC19</f>
        <v>0</v>
      </c>
      <c r="H12" s="91">
        <f>IF(D12&lt;=580000,③扶養事項!L21,"")</f>
        <v>0</v>
      </c>
    </row>
    <row r="13" spans="1:8" ht="23.85" customHeight="1">
      <c r="A13" s="143"/>
      <c r="B13" s="91">
        <f>③扶養事項!B22</f>
        <v>0</v>
      </c>
      <c r="C13" s="92" t="str">
        <f>計算!D20</f>
        <v/>
      </c>
      <c r="D13" s="91">
        <f>③扶養事項!M22</f>
        <v>0</v>
      </c>
      <c r="E13" s="93">
        <f>③扶養事項!K22</f>
        <v>0</v>
      </c>
      <c r="F13" s="91" t="str">
        <f>計算!L20</f>
        <v/>
      </c>
      <c r="G13" s="91">
        <f>計算!AC20</f>
        <v>0</v>
      </c>
      <c r="H13" s="91">
        <f>IF(D13&lt;=580000,③扶養事項!L22,"")</f>
        <v>0</v>
      </c>
    </row>
    <row r="14" spans="1:8" ht="23.85" customHeight="1">
      <c r="A14" s="143"/>
      <c r="B14" s="91">
        <f>③扶養事項!B23</f>
        <v>0</v>
      </c>
      <c r="C14" s="92" t="str">
        <f>計算!D21</f>
        <v/>
      </c>
      <c r="D14" s="91">
        <f>③扶養事項!M23</f>
        <v>0</v>
      </c>
      <c r="E14" s="93">
        <f>③扶養事項!K23</f>
        <v>0</v>
      </c>
      <c r="F14" s="91" t="str">
        <f>計算!L21</f>
        <v/>
      </c>
      <c r="G14" s="91">
        <f>計算!AC21</f>
        <v>0</v>
      </c>
      <c r="H14" s="91">
        <f>IF(D14&lt;=580000,③扶養事項!L23,"")</f>
        <v>0</v>
      </c>
    </row>
    <row r="15" spans="1:8" ht="23.85" customHeight="1">
      <c r="A15" t="s">
        <v>169</v>
      </c>
    </row>
    <row r="16" spans="1:8" ht="23.85" customHeight="1">
      <c r="A16" t="s">
        <v>52</v>
      </c>
    </row>
  </sheetData>
  <sheetProtection algorithmName="SHA-512" hashValue="VvOsu2ZnnoS84zGzQClHlVIWi1rBRRwmHc33iAwjUnts3WQvxFzU1h5oPevPuGAfl6MWnMIKt/c1EI/eaw3cJA==" saltValue="79kH4PncJ6tp78FiGwYHlA==" spinCount="100000" sheet="1" objects="1" scenarios="1"/>
  <mergeCells count="1">
    <mergeCell ref="A5:A14"/>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B0F1-2B43-4919-BE0C-8AA392623D5D}">
  <sheetPr>
    <tabColor rgb="FF92D050"/>
  </sheetPr>
  <dimension ref="A2:CS65"/>
  <sheetViews>
    <sheetView showGridLines="0" showRowColHeaders="0" zoomScale="85" zoomScaleNormal="85" workbookViewId="0">
      <selection activeCell="CW75" sqref="CW75"/>
    </sheetView>
  </sheetViews>
  <sheetFormatPr defaultColWidth="1.125" defaultRowHeight="6.85" customHeight="1"/>
  <cols>
    <col min="1" max="55" width="1.125" style="38"/>
    <col min="56" max="56" width="0.75" style="38" customWidth="1"/>
    <col min="57" max="57" width="1.125" style="38"/>
    <col min="58" max="58" width="1.125" style="38" customWidth="1"/>
    <col min="59" max="74" width="1.125" style="38"/>
    <col min="75" max="75" width="1.375" style="38" customWidth="1"/>
    <col min="76" max="76" width="1.125" style="38" customWidth="1"/>
    <col min="77" max="86" width="1.125" style="38"/>
    <col min="87" max="87" width="0.75" style="38" customWidth="1"/>
    <col min="88" max="16384" width="1.125" style="38"/>
  </cols>
  <sheetData>
    <row r="2" spans="1:97" ht="6.8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row>
    <row r="3" spans="1:97" ht="6.85"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214">
        <f>②本人事項!C4</f>
        <v>0</v>
      </c>
      <c r="BA3" s="214"/>
      <c r="BB3" s="214"/>
      <c r="BC3" s="214"/>
      <c r="BD3" s="214"/>
      <c r="BE3" s="214"/>
      <c r="BF3" s="214"/>
      <c r="BG3" s="214"/>
      <c r="BH3" s="214"/>
      <c r="BI3" s="214"/>
      <c r="BJ3" s="214"/>
      <c r="BK3" s="214"/>
      <c r="BL3" s="214"/>
      <c r="BM3" s="214"/>
      <c r="BN3" s="214"/>
      <c r="BO3" s="214"/>
      <c r="BP3" s="214"/>
      <c r="BQ3" s="214"/>
      <c r="BR3" s="214"/>
      <c r="BS3" s="95"/>
      <c r="BT3" s="95"/>
      <c r="BU3" s="95"/>
      <c r="BV3" s="95"/>
      <c r="BW3" s="95"/>
      <c r="BX3" s="95"/>
      <c r="BY3" s="95"/>
      <c r="BZ3" s="200">
        <f>②本人事項!G4</f>
        <v>0</v>
      </c>
      <c r="CA3" s="200"/>
      <c r="CB3" s="200"/>
      <c r="CC3" s="200">
        <f>②本人事項!H4</f>
        <v>0</v>
      </c>
      <c r="CD3" s="200"/>
      <c r="CE3" s="96"/>
      <c r="CF3" s="96"/>
      <c r="CG3" s="200">
        <f>②本人事項!I4</f>
        <v>0</v>
      </c>
      <c r="CH3" s="200"/>
      <c r="CI3" s="96"/>
      <c r="CJ3" s="96"/>
      <c r="CK3" s="200">
        <f>②本人事項!J4</f>
        <v>0</v>
      </c>
      <c r="CL3" s="200"/>
      <c r="CM3" s="94"/>
      <c r="CN3" s="94"/>
      <c r="CO3" s="94"/>
    </row>
    <row r="4" spans="1:97" ht="6.85" customHeight="1">
      <c r="A4" s="94"/>
      <c r="B4" s="94"/>
      <c r="C4" s="94"/>
      <c r="D4" s="94"/>
      <c r="E4" s="94"/>
      <c r="F4" s="94"/>
      <c r="G4" s="94"/>
      <c r="H4" s="94"/>
      <c r="I4" s="94"/>
      <c r="J4" s="94"/>
      <c r="K4" s="94"/>
      <c r="L4" s="94"/>
      <c r="M4" s="94"/>
      <c r="N4" s="94"/>
      <c r="O4" s="94"/>
      <c r="P4" s="94"/>
      <c r="Q4" s="94"/>
      <c r="R4" s="94"/>
      <c r="S4" s="94"/>
      <c r="T4" s="94"/>
      <c r="U4" s="94"/>
      <c r="V4" s="94"/>
      <c r="W4" s="212">
        <f>①事業者名!C3</f>
        <v>0</v>
      </c>
      <c r="X4" s="212"/>
      <c r="Y4" s="212"/>
      <c r="Z4" s="212"/>
      <c r="AA4" s="212"/>
      <c r="AB4" s="212"/>
      <c r="AC4" s="212"/>
      <c r="AD4" s="212"/>
      <c r="AE4" s="212"/>
      <c r="AF4" s="212"/>
      <c r="AG4" s="212"/>
      <c r="AH4" s="212"/>
      <c r="AI4" s="212"/>
      <c r="AJ4" s="212"/>
      <c r="AK4" s="212"/>
      <c r="AL4" s="212"/>
      <c r="AM4" s="212"/>
      <c r="AN4" s="212"/>
      <c r="AO4" s="212"/>
      <c r="AP4" s="212"/>
      <c r="AQ4" s="97"/>
      <c r="AR4" s="97"/>
      <c r="AS4" s="97"/>
      <c r="AT4" s="97"/>
      <c r="AU4" s="97"/>
      <c r="AV4" s="97"/>
      <c r="AW4" s="94"/>
      <c r="AX4" s="94"/>
      <c r="AY4" s="94"/>
      <c r="AZ4" s="214"/>
      <c r="BA4" s="214"/>
      <c r="BB4" s="214"/>
      <c r="BC4" s="214"/>
      <c r="BD4" s="214"/>
      <c r="BE4" s="214"/>
      <c r="BF4" s="214"/>
      <c r="BG4" s="214"/>
      <c r="BH4" s="214"/>
      <c r="BI4" s="214"/>
      <c r="BJ4" s="214"/>
      <c r="BK4" s="214"/>
      <c r="BL4" s="214"/>
      <c r="BM4" s="214"/>
      <c r="BN4" s="214"/>
      <c r="BO4" s="214"/>
      <c r="BP4" s="214"/>
      <c r="BQ4" s="214"/>
      <c r="BR4" s="214"/>
      <c r="BS4" s="94"/>
      <c r="BT4" s="94"/>
      <c r="BU4" s="94"/>
      <c r="BV4" s="94"/>
      <c r="BW4" s="94"/>
      <c r="BX4" s="94"/>
      <c r="BY4" s="94"/>
      <c r="BZ4" s="200"/>
      <c r="CA4" s="200"/>
      <c r="CB4" s="200"/>
      <c r="CC4" s="200"/>
      <c r="CD4" s="200"/>
      <c r="CE4" s="98"/>
      <c r="CF4" s="98"/>
      <c r="CG4" s="200"/>
      <c r="CH4" s="200"/>
      <c r="CI4" s="96"/>
      <c r="CJ4" s="96"/>
      <c r="CK4" s="200"/>
      <c r="CL4" s="200"/>
      <c r="CM4" s="94"/>
      <c r="CN4" s="94"/>
      <c r="CO4" s="94"/>
    </row>
    <row r="5" spans="1:97" ht="6.85" customHeight="1">
      <c r="A5" s="94"/>
      <c r="B5" s="94"/>
      <c r="C5" s="94"/>
      <c r="D5" s="94"/>
      <c r="E5" s="94"/>
      <c r="F5" s="94"/>
      <c r="G5" s="94"/>
      <c r="H5" s="94"/>
      <c r="I5" s="94"/>
      <c r="J5" s="94"/>
      <c r="K5" s="94"/>
      <c r="L5" s="94"/>
      <c r="M5" s="94"/>
      <c r="N5" s="94"/>
      <c r="O5" s="94"/>
      <c r="P5" s="94"/>
      <c r="Q5" s="94"/>
      <c r="R5" s="94"/>
      <c r="S5" s="94"/>
      <c r="T5" s="94"/>
      <c r="U5" s="94"/>
      <c r="V5" s="94"/>
      <c r="W5" s="212"/>
      <c r="X5" s="212"/>
      <c r="Y5" s="212"/>
      <c r="Z5" s="212"/>
      <c r="AA5" s="212"/>
      <c r="AB5" s="212"/>
      <c r="AC5" s="212"/>
      <c r="AD5" s="212"/>
      <c r="AE5" s="212"/>
      <c r="AF5" s="212"/>
      <c r="AG5" s="212"/>
      <c r="AH5" s="212"/>
      <c r="AI5" s="212"/>
      <c r="AJ5" s="212"/>
      <c r="AK5" s="212"/>
      <c r="AL5" s="212"/>
      <c r="AM5" s="212"/>
      <c r="AN5" s="212"/>
      <c r="AO5" s="212"/>
      <c r="AP5" s="212"/>
      <c r="AQ5" s="97"/>
      <c r="AR5" s="97"/>
      <c r="AS5" s="97"/>
      <c r="AT5" s="97"/>
      <c r="AU5" s="97"/>
      <c r="AV5" s="97"/>
      <c r="AW5" s="94"/>
      <c r="AX5" s="94"/>
      <c r="AY5" s="94"/>
      <c r="AZ5" s="213">
        <f>②本人事項!B4</f>
        <v>0</v>
      </c>
      <c r="BA5" s="213"/>
      <c r="BB5" s="213"/>
      <c r="BC5" s="213"/>
      <c r="BD5" s="213"/>
      <c r="BE5" s="213"/>
      <c r="BF5" s="213"/>
      <c r="BG5" s="213"/>
      <c r="BH5" s="213"/>
      <c r="BI5" s="213"/>
      <c r="BJ5" s="213"/>
      <c r="BK5" s="213"/>
      <c r="BL5" s="213"/>
      <c r="BM5" s="213"/>
      <c r="BN5" s="213"/>
      <c r="BO5" s="213"/>
      <c r="BP5" s="213"/>
      <c r="BQ5" s="213"/>
      <c r="BR5" s="213"/>
      <c r="BS5" s="213"/>
      <c r="BT5" s="98"/>
      <c r="BU5" s="98"/>
      <c r="BV5" s="98"/>
      <c r="BW5" s="98"/>
      <c r="BX5" s="98"/>
      <c r="BY5" s="98"/>
      <c r="BZ5" s="215">
        <f>②本人事項!B7</f>
        <v>0</v>
      </c>
      <c r="CA5" s="215"/>
      <c r="CB5" s="215"/>
      <c r="CC5" s="215"/>
      <c r="CD5" s="215"/>
      <c r="CE5" s="215"/>
      <c r="CF5" s="215"/>
      <c r="CG5" s="215"/>
      <c r="CH5" s="215"/>
      <c r="CI5" s="215"/>
      <c r="CJ5" s="215"/>
      <c r="CK5" s="215"/>
      <c r="CL5" s="215"/>
      <c r="CM5" s="215"/>
      <c r="CN5" s="215"/>
      <c r="CO5" s="99"/>
      <c r="CP5" s="40"/>
      <c r="CQ5" s="40"/>
      <c r="CR5" s="40"/>
      <c r="CS5" s="40"/>
    </row>
    <row r="6" spans="1:97" ht="6.85" customHeight="1">
      <c r="A6" s="94"/>
      <c r="B6" s="94"/>
      <c r="C6" s="94"/>
      <c r="D6" s="94"/>
      <c r="E6" s="94"/>
      <c r="F6" s="94"/>
      <c r="G6" s="94"/>
      <c r="H6" s="94"/>
      <c r="I6" s="94"/>
      <c r="J6" s="94"/>
      <c r="K6" s="94"/>
      <c r="L6" s="94"/>
      <c r="M6" s="94"/>
      <c r="N6" s="94"/>
      <c r="O6" s="94"/>
      <c r="P6" s="94"/>
      <c r="Q6" s="94"/>
      <c r="R6" s="94"/>
      <c r="S6" s="94"/>
      <c r="T6" s="94"/>
      <c r="U6" s="94"/>
      <c r="V6" s="94"/>
      <c r="W6" s="212"/>
      <c r="X6" s="212"/>
      <c r="Y6" s="212"/>
      <c r="Z6" s="212"/>
      <c r="AA6" s="212"/>
      <c r="AB6" s="212"/>
      <c r="AC6" s="212"/>
      <c r="AD6" s="212"/>
      <c r="AE6" s="212"/>
      <c r="AF6" s="212"/>
      <c r="AG6" s="212"/>
      <c r="AH6" s="212"/>
      <c r="AI6" s="212"/>
      <c r="AJ6" s="212"/>
      <c r="AK6" s="212"/>
      <c r="AL6" s="212"/>
      <c r="AM6" s="212"/>
      <c r="AN6" s="212"/>
      <c r="AO6" s="212"/>
      <c r="AP6" s="212"/>
      <c r="AQ6" s="94"/>
      <c r="AR6" s="94"/>
      <c r="AS6" s="94"/>
      <c r="AT6" s="94"/>
      <c r="AU6" s="94"/>
      <c r="AV6" s="94"/>
      <c r="AW6" s="94"/>
      <c r="AX6" s="94"/>
      <c r="AY6" s="94"/>
      <c r="AZ6" s="213"/>
      <c r="BA6" s="213"/>
      <c r="BB6" s="213"/>
      <c r="BC6" s="213"/>
      <c r="BD6" s="213"/>
      <c r="BE6" s="213"/>
      <c r="BF6" s="213"/>
      <c r="BG6" s="213"/>
      <c r="BH6" s="213"/>
      <c r="BI6" s="213"/>
      <c r="BJ6" s="213"/>
      <c r="BK6" s="213"/>
      <c r="BL6" s="213"/>
      <c r="BM6" s="213"/>
      <c r="BN6" s="213"/>
      <c r="BO6" s="213"/>
      <c r="BP6" s="213"/>
      <c r="BQ6" s="213"/>
      <c r="BR6" s="213"/>
      <c r="BS6" s="213"/>
      <c r="BT6" s="98"/>
      <c r="BU6" s="98"/>
      <c r="BV6" s="98"/>
      <c r="BW6" s="98"/>
      <c r="BX6" s="98"/>
      <c r="BY6" s="98"/>
      <c r="BZ6" s="215"/>
      <c r="CA6" s="215"/>
      <c r="CB6" s="215"/>
      <c r="CC6" s="215"/>
      <c r="CD6" s="215"/>
      <c r="CE6" s="215"/>
      <c r="CF6" s="215"/>
      <c r="CG6" s="215"/>
      <c r="CH6" s="215"/>
      <c r="CI6" s="215"/>
      <c r="CJ6" s="215"/>
      <c r="CK6" s="215"/>
      <c r="CL6" s="215"/>
      <c r="CM6" s="215"/>
      <c r="CN6" s="215"/>
      <c r="CO6" s="99"/>
      <c r="CP6" s="40"/>
      <c r="CQ6" s="40"/>
      <c r="CR6" s="40"/>
      <c r="CS6" s="40"/>
    </row>
    <row r="7" spans="1:97" ht="6.85"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210">
        <f>②本人事項!D4</f>
        <v>0</v>
      </c>
      <c r="AZ7" s="210"/>
      <c r="BA7" s="210"/>
      <c r="BB7" s="210"/>
      <c r="BC7" s="210"/>
      <c r="BD7" s="210"/>
      <c r="BE7" s="210"/>
      <c r="BF7" s="211">
        <f>②本人事項!E4</f>
        <v>0</v>
      </c>
      <c r="BG7" s="211"/>
      <c r="BH7" s="211"/>
      <c r="BI7" s="211"/>
      <c r="BJ7" s="211"/>
      <c r="BK7" s="211"/>
      <c r="BL7" s="211"/>
      <c r="BM7" s="210">
        <f>②本人事項!F4</f>
        <v>0</v>
      </c>
      <c r="BN7" s="210"/>
      <c r="BO7" s="210"/>
      <c r="BP7" s="210"/>
      <c r="BQ7" s="210"/>
      <c r="BR7" s="210"/>
      <c r="BS7" s="100"/>
      <c r="BT7" s="100"/>
      <c r="BU7" s="100"/>
      <c r="BV7" s="94"/>
      <c r="BW7" s="94"/>
      <c r="BX7" s="94"/>
      <c r="BY7" s="94"/>
      <c r="BZ7" s="215"/>
      <c r="CA7" s="215"/>
      <c r="CB7" s="215"/>
      <c r="CC7" s="215"/>
      <c r="CD7" s="215"/>
      <c r="CE7" s="215"/>
      <c r="CF7" s="215"/>
      <c r="CG7" s="215"/>
      <c r="CH7" s="215"/>
      <c r="CI7" s="215"/>
      <c r="CJ7" s="215"/>
      <c r="CK7" s="215"/>
      <c r="CL7" s="215"/>
      <c r="CM7" s="215"/>
      <c r="CN7" s="215"/>
      <c r="CO7" s="99"/>
      <c r="CP7" s="40"/>
      <c r="CQ7" s="40"/>
      <c r="CR7" s="40"/>
      <c r="CS7" s="40"/>
    </row>
    <row r="8" spans="1:97" ht="6.85" customHeight="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210"/>
      <c r="AZ8" s="210"/>
      <c r="BA8" s="210"/>
      <c r="BB8" s="210"/>
      <c r="BC8" s="210"/>
      <c r="BD8" s="210"/>
      <c r="BE8" s="210"/>
      <c r="BF8" s="211"/>
      <c r="BG8" s="211"/>
      <c r="BH8" s="211"/>
      <c r="BI8" s="211"/>
      <c r="BJ8" s="211"/>
      <c r="BK8" s="211"/>
      <c r="BL8" s="211"/>
      <c r="BM8" s="210"/>
      <c r="BN8" s="210"/>
      <c r="BO8" s="210"/>
      <c r="BP8" s="210"/>
      <c r="BQ8" s="210"/>
      <c r="BR8" s="210"/>
      <c r="BS8" s="100"/>
      <c r="BT8" s="100"/>
      <c r="BU8" s="100"/>
      <c r="BV8" s="94"/>
      <c r="BW8" s="94"/>
      <c r="BX8" s="94"/>
      <c r="BY8" s="94"/>
      <c r="BZ8" s="210">
        <f>②本人事項!C7</f>
        <v>0</v>
      </c>
      <c r="CA8" s="210"/>
      <c r="CB8" s="210"/>
      <c r="CC8" s="210"/>
      <c r="CD8" s="210"/>
      <c r="CE8" s="210"/>
      <c r="CF8" s="210"/>
      <c r="CG8" s="210"/>
      <c r="CH8" s="100"/>
      <c r="CI8" s="100"/>
      <c r="CJ8" s="100"/>
      <c r="CK8" s="100"/>
      <c r="CL8" s="100"/>
      <c r="CM8" s="100"/>
      <c r="CN8" s="100"/>
      <c r="CO8" s="98"/>
      <c r="CP8" s="39"/>
      <c r="CQ8" s="39"/>
      <c r="CR8" s="39"/>
      <c r="CS8" s="39"/>
    </row>
    <row r="9" spans="1:97" ht="6.85" customHeight="1">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210"/>
      <c r="AZ9" s="210"/>
      <c r="BA9" s="210"/>
      <c r="BB9" s="210"/>
      <c r="BC9" s="210"/>
      <c r="BD9" s="210"/>
      <c r="BE9" s="210"/>
      <c r="BF9" s="211"/>
      <c r="BG9" s="211"/>
      <c r="BH9" s="211"/>
      <c r="BI9" s="211"/>
      <c r="BJ9" s="211"/>
      <c r="BK9" s="211"/>
      <c r="BL9" s="211"/>
      <c r="BM9" s="210"/>
      <c r="BN9" s="210"/>
      <c r="BO9" s="210"/>
      <c r="BP9" s="210"/>
      <c r="BQ9" s="210"/>
      <c r="BR9" s="210"/>
      <c r="BS9" s="100"/>
      <c r="BT9" s="100"/>
      <c r="BU9" s="100"/>
      <c r="BV9" s="94"/>
      <c r="BW9" s="94"/>
      <c r="BX9" s="94"/>
      <c r="BY9" s="94"/>
      <c r="BZ9" s="210"/>
      <c r="CA9" s="210"/>
      <c r="CB9" s="210"/>
      <c r="CC9" s="210"/>
      <c r="CD9" s="210"/>
      <c r="CE9" s="210"/>
      <c r="CF9" s="210"/>
      <c r="CG9" s="210"/>
      <c r="CH9" s="100"/>
      <c r="CI9" s="100"/>
      <c r="CJ9" s="100"/>
      <c r="CK9" s="100"/>
      <c r="CL9" s="100"/>
      <c r="CM9" s="100"/>
      <c r="CN9" s="100"/>
      <c r="CO9" s="98"/>
      <c r="CP9" s="39"/>
      <c r="CQ9" s="39"/>
      <c r="CR9" s="39"/>
      <c r="CS9" s="39"/>
    </row>
    <row r="10" spans="1:97" ht="6.85" customHeight="1">
      <c r="A10" s="94"/>
      <c r="B10" s="94"/>
      <c r="C10" s="94"/>
      <c r="D10" s="94"/>
      <c r="E10" s="94"/>
      <c r="F10" s="94"/>
      <c r="G10" s="94"/>
      <c r="H10" s="94"/>
      <c r="I10" s="94"/>
      <c r="J10" s="94"/>
      <c r="K10" s="94"/>
      <c r="L10" s="94"/>
      <c r="M10" s="94"/>
      <c r="N10" s="94"/>
      <c r="O10" s="94"/>
      <c r="P10" s="94"/>
      <c r="Q10" s="94"/>
      <c r="R10" s="94"/>
      <c r="S10" s="94"/>
      <c r="T10" s="94"/>
      <c r="U10" s="94"/>
      <c r="V10" s="201">
        <f>①事業者名!C4</f>
        <v>0</v>
      </c>
      <c r="W10" s="201"/>
      <c r="X10" s="201"/>
      <c r="Y10" s="201"/>
      <c r="Z10" s="201"/>
      <c r="AA10" s="201"/>
      <c r="AB10" s="201"/>
      <c r="AC10" s="201"/>
      <c r="AD10" s="201"/>
      <c r="AE10" s="201"/>
      <c r="AF10" s="201"/>
      <c r="AG10" s="201"/>
      <c r="AH10" s="201"/>
      <c r="AI10" s="201"/>
      <c r="AJ10" s="201"/>
      <c r="AK10" s="201"/>
      <c r="AL10" s="201"/>
      <c r="AM10" s="201"/>
      <c r="AN10" s="201"/>
      <c r="AO10" s="201"/>
      <c r="AP10" s="201"/>
      <c r="AQ10" s="201"/>
      <c r="AR10" s="101"/>
      <c r="AS10" s="101"/>
      <c r="AT10" s="102"/>
      <c r="AU10" s="102"/>
      <c r="AV10" s="94"/>
      <c r="AW10" s="94"/>
      <c r="AX10" s="94"/>
      <c r="AY10" s="94"/>
      <c r="AZ10" s="94"/>
      <c r="BA10" s="94"/>
      <c r="BB10" s="94"/>
      <c r="BC10" s="200">
        <f>②本人事項!K4</f>
        <v>0</v>
      </c>
      <c r="BD10" s="200"/>
      <c r="BE10" s="200"/>
      <c r="BF10" s="200"/>
      <c r="BG10" s="103"/>
      <c r="BH10" s="200">
        <f>②本人事項!L4</f>
        <v>0</v>
      </c>
      <c r="BI10" s="200"/>
      <c r="BJ10" s="200"/>
      <c r="BK10" s="200"/>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208" t="str">
        <f>IF(②本人事項!D7="有","○","")</f>
        <v/>
      </c>
      <c r="CK10" s="208"/>
      <c r="CL10" s="208" t="str">
        <f>IF(②本人事項!D7="無","○","")</f>
        <v/>
      </c>
      <c r="CM10" s="208"/>
      <c r="CN10" s="94"/>
      <c r="CO10" s="94"/>
    </row>
    <row r="11" spans="1:97" ht="6.85" customHeight="1">
      <c r="A11" s="94"/>
      <c r="B11" s="94"/>
      <c r="C11" s="94"/>
      <c r="D11" s="94"/>
      <c r="E11" s="94"/>
      <c r="F11" s="94"/>
      <c r="G11" s="94"/>
      <c r="H11" s="94"/>
      <c r="I11" s="94"/>
      <c r="J11" s="94"/>
      <c r="K11" s="94"/>
      <c r="L11" s="94"/>
      <c r="M11" s="94"/>
      <c r="N11" s="94"/>
      <c r="O11" s="94"/>
      <c r="P11" s="94"/>
      <c r="Q11" s="94"/>
      <c r="R11" s="94"/>
      <c r="S11" s="94"/>
      <c r="T11" s="94"/>
      <c r="U11" s="94"/>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101"/>
      <c r="AS11" s="101"/>
      <c r="AT11" s="102"/>
      <c r="AU11" s="102"/>
      <c r="AV11" s="94"/>
      <c r="AW11" s="94"/>
      <c r="AX11" s="94"/>
      <c r="AY11" s="206">
        <f>②本人事項!M4</f>
        <v>0</v>
      </c>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105"/>
      <c r="CF11" s="105"/>
      <c r="CG11" s="105"/>
      <c r="CH11" s="105"/>
      <c r="CI11" s="94"/>
      <c r="CJ11" s="208"/>
      <c r="CK11" s="208"/>
      <c r="CL11" s="208"/>
      <c r="CM11" s="208"/>
      <c r="CN11" s="94"/>
      <c r="CO11" s="94"/>
    </row>
    <row r="12" spans="1:97" ht="6.85" customHeight="1">
      <c r="A12" s="94"/>
      <c r="B12" s="94"/>
      <c r="C12" s="94"/>
      <c r="D12" s="94"/>
      <c r="E12" s="94"/>
      <c r="F12" s="94"/>
      <c r="G12" s="94"/>
      <c r="H12" s="94"/>
      <c r="I12" s="94"/>
      <c r="J12" s="94"/>
      <c r="K12" s="94"/>
      <c r="L12" s="94"/>
      <c r="M12" s="94"/>
      <c r="N12" s="94"/>
      <c r="O12" s="94"/>
      <c r="P12" s="94"/>
      <c r="Q12" s="94"/>
      <c r="R12" s="94"/>
      <c r="S12" s="94"/>
      <c r="T12" s="94"/>
      <c r="U12" s="94"/>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101"/>
      <c r="AS12" s="101"/>
      <c r="AT12" s="102"/>
      <c r="AU12" s="102"/>
      <c r="AV12" s="94"/>
      <c r="AW12" s="94"/>
      <c r="AX12" s="94"/>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105"/>
      <c r="CF12" s="105"/>
      <c r="CG12" s="105"/>
      <c r="CH12" s="105"/>
      <c r="CI12" s="94"/>
      <c r="CJ12" s="208"/>
      <c r="CK12" s="208"/>
      <c r="CL12" s="208"/>
      <c r="CM12" s="208"/>
      <c r="CN12" s="94"/>
      <c r="CO12" s="94"/>
    </row>
    <row r="13" spans="1:97" ht="6.85" customHeight="1">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row>
    <row r="14" spans="1:97" ht="21" customHeight="1">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row>
    <row r="15" spans="1:97" ht="6.85" customHeight="1">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row>
    <row r="16" spans="1:97" ht="6.85"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row>
    <row r="17" spans="1:93" ht="6.85" customHeight="1">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row>
    <row r="18" spans="1:93" ht="6.85" customHeight="1">
      <c r="A18" s="94"/>
      <c r="B18" s="94"/>
      <c r="C18" s="94"/>
      <c r="D18" s="94"/>
      <c r="E18" s="94"/>
      <c r="F18" s="94"/>
      <c r="G18" s="94"/>
      <c r="H18" s="94"/>
      <c r="I18" s="94"/>
      <c r="J18" s="94"/>
      <c r="K18" s="94"/>
      <c r="L18" s="94"/>
      <c r="M18" s="94"/>
      <c r="N18" s="199">
        <f>③扶養事項!C5</f>
        <v>0</v>
      </c>
      <c r="O18" s="199"/>
      <c r="P18" s="199"/>
      <c r="Q18" s="199"/>
      <c r="R18" s="199"/>
      <c r="S18" s="199"/>
      <c r="T18" s="199"/>
      <c r="U18" s="199"/>
      <c r="V18" s="199"/>
      <c r="W18" s="199"/>
      <c r="X18" s="199"/>
      <c r="Y18" s="199"/>
      <c r="Z18" s="203">
        <f>③扶養事項!D5</f>
        <v>0</v>
      </c>
      <c r="AA18" s="203"/>
      <c r="AB18" s="203"/>
      <c r="AC18" s="203"/>
      <c r="AD18" s="203"/>
      <c r="AE18" s="203"/>
      <c r="AF18" s="203"/>
      <c r="AG18" s="203">
        <f>③扶養事項!E5</f>
        <v>0</v>
      </c>
      <c r="AH18" s="203"/>
      <c r="AI18" s="203"/>
      <c r="AJ18" s="203"/>
      <c r="AK18" s="203"/>
      <c r="AL18" s="203"/>
      <c r="AM18" s="203"/>
      <c r="AN18" s="203">
        <f>③扶養事項!F5</f>
        <v>0</v>
      </c>
      <c r="AO18" s="203"/>
      <c r="AP18" s="203"/>
      <c r="AQ18" s="203"/>
      <c r="AR18" s="203"/>
      <c r="AS18" s="203"/>
      <c r="AT18" s="203"/>
      <c r="AU18" s="94"/>
      <c r="AV18" s="94"/>
      <c r="AW18" s="94"/>
      <c r="AX18" s="94"/>
      <c r="AY18" s="94"/>
      <c r="AZ18" s="94"/>
      <c r="BA18" s="94"/>
      <c r="BB18" s="94"/>
      <c r="BC18" s="94"/>
      <c r="BD18" s="94"/>
      <c r="BE18" s="94"/>
      <c r="BF18" s="94"/>
      <c r="BG18" s="94"/>
      <c r="BH18" s="94"/>
      <c r="BI18" s="94"/>
      <c r="BJ18" s="94"/>
      <c r="BK18" s="94"/>
      <c r="BL18" s="94"/>
      <c r="BM18" s="94"/>
      <c r="BN18" s="94"/>
      <c r="BO18" s="209" t="str">
        <f>IF(③扶養事項!K5="該当","○非居住者","")</f>
        <v/>
      </c>
      <c r="BP18" s="209"/>
      <c r="BQ18" s="209"/>
      <c r="BR18" s="209"/>
      <c r="BS18" s="209"/>
      <c r="BT18" s="209"/>
      <c r="BU18" s="209"/>
      <c r="BV18" s="94"/>
      <c r="BW18" s="94"/>
      <c r="BX18" s="204">
        <f>③扶養事項!O5</f>
        <v>0</v>
      </c>
      <c r="BY18" s="204"/>
      <c r="BZ18" s="204"/>
      <c r="CA18" s="204"/>
      <c r="CB18" s="204"/>
      <c r="CC18" s="204"/>
      <c r="CD18" s="204"/>
      <c r="CE18" s="204"/>
      <c r="CF18" s="204"/>
      <c r="CG18" s="204"/>
      <c r="CH18" s="204"/>
      <c r="CI18" s="204"/>
      <c r="CJ18" s="204"/>
      <c r="CK18" s="204"/>
      <c r="CL18" s="204"/>
      <c r="CM18" s="94"/>
      <c r="CN18" s="94"/>
      <c r="CO18" s="94"/>
    </row>
    <row r="19" spans="1:93" ht="6.85" customHeight="1">
      <c r="A19" s="94"/>
      <c r="B19" s="94"/>
      <c r="C19" s="94"/>
      <c r="D19" s="94"/>
      <c r="E19" s="94"/>
      <c r="F19" s="94"/>
      <c r="G19" s="94"/>
      <c r="H19" s="94"/>
      <c r="I19" s="94"/>
      <c r="J19" s="94"/>
      <c r="K19" s="94"/>
      <c r="L19" s="94"/>
      <c r="M19" s="94"/>
      <c r="N19" s="205">
        <f>③扶養事項!B5</f>
        <v>0</v>
      </c>
      <c r="O19" s="205"/>
      <c r="P19" s="205"/>
      <c r="Q19" s="205"/>
      <c r="R19" s="205"/>
      <c r="S19" s="205"/>
      <c r="T19" s="205"/>
      <c r="U19" s="205"/>
      <c r="V19" s="205"/>
      <c r="W19" s="205"/>
      <c r="X19" s="205"/>
      <c r="Y19" s="205"/>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94"/>
      <c r="AV19" s="94"/>
      <c r="AW19" s="94"/>
      <c r="AX19" s="94"/>
      <c r="AY19" s="94"/>
      <c r="AZ19" s="94"/>
      <c r="BA19" s="94"/>
      <c r="BB19" s="207">
        <f>③扶養事項!N5</f>
        <v>0</v>
      </c>
      <c r="BC19" s="207"/>
      <c r="BD19" s="207"/>
      <c r="BE19" s="207"/>
      <c r="BF19" s="207"/>
      <c r="BG19" s="207"/>
      <c r="BH19" s="207"/>
      <c r="BI19" s="207"/>
      <c r="BJ19" s="94"/>
      <c r="BK19" s="94"/>
      <c r="BL19" s="94"/>
      <c r="BM19" s="94"/>
      <c r="BN19" s="94"/>
      <c r="BO19" s="209"/>
      <c r="BP19" s="209"/>
      <c r="BQ19" s="209"/>
      <c r="BR19" s="209"/>
      <c r="BS19" s="209"/>
      <c r="BT19" s="209"/>
      <c r="BU19" s="209"/>
      <c r="BV19" s="94"/>
      <c r="BW19" s="94"/>
      <c r="BX19" s="204"/>
      <c r="BY19" s="204"/>
      <c r="BZ19" s="204"/>
      <c r="CA19" s="204"/>
      <c r="CB19" s="204"/>
      <c r="CC19" s="204"/>
      <c r="CD19" s="204"/>
      <c r="CE19" s="204"/>
      <c r="CF19" s="204"/>
      <c r="CG19" s="204"/>
      <c r="CH19" s="204"/>
      <c r="CI19" s="204"/>
      <c r="CJ19" s="204"/>
      <c r="CK19" s="204"/>
      <c r="CL19" s="204"/>
      <c r="CM19" s="94"/>
      <c r="CN19" s="94"/>
      <c r="CO19" s="94"/>
    </row>
    <row r="20" spans="1:93" ht="6.85" customHeight="1">
      <c r="A20" s="94"/>
      <c r="B20" s="94"/>
      <c r="C20" s="94"/>
      <c r="D20" s="94"/>
      <c r="E20" s="94"/>
      <c r="F20" s="94"/>
      <c r="G20" s="94"/>
      <c r="H20" s="94"/>
      <c r="I20" s="94"/>
      <c r="J20" s="94"/>
      <c r="K20" s="94"/>
      <c r="L20" s="94"/>
      <c r="M20" s="94"/>
      <c r="N20" s="205"/>
      <c r="O20" s="205"/>
      <c r="P20" s="205"/>
      <c r="Q20" s="205"/>
      <c r="R20" s="205"/>
      <c r="S20" s="205"/>
      <c r="T20" s="205"/>
      <c r="U20" s="205"/>
      <c r="V20" s="205"/>
      <c r="W20" s="205"/>
      <c r="X20" s="205"/>
      <c r="Y20" s="205"/>
      <c r="Z20" s="94"/>
      <c r="AA20" s="94"/>
      <c r="AB20" s="94"/>
      <c r="AC20" s="94"/>
      <c r="AD20" s="94"/>
      <c r="AE20" s="94"/>
      <c r="AF20" s="94"/>
      <c r="AG20" s="94"/>
      <c r="AH20" s="94"/>
      <c r="AI20" s="94"/>
      <c r="AJ20" s="202">
        <f>③扶養事項!H5</f>
        <v>0</v>
      </c>
      <c r="AK20" s="202"/>
      <c r="AL20" s="202"/>
      <c r="AM20" s="202"/>
      <c r="AN20" s="200">
        <f>③扶養事項!I5</f>
        <v>0</v>
      </c>
      <c r="AO20" s="200"/>
      <c r="AP20" s="200"/>
      <c r="AQ20" s="96"/>
      <c r="AR20" s="200">
        <f>③扶養事項!J5</f>
        <v>0</v>
      </c>
      <c r="AS20" s="200"/>
      <c r="AT20" s="200"/>
      <c r="AU20" s="94"/>
      <c r="AV20" s="94"/>
      <c r="AW20" s="94"/>
      <c r="AX20" s="94"/>
      <c r="AY20" s="94"/>
      <c r="AZ20" s="94"/>
      <c r="BA20" s="94"/>
      <c r="BB20" s="207"/>
      <c r="BC20" s="207"/>
      <c r="BD20" s="207"/>
      <c r="BE20" s="207"/>
      <c r="BF20" s="207"/>
      <c r="BG20" s="207"/>
      <c r="BH20" s="207"/>
      <c r="BI20" s="207"/>
      <c r="BJ20" s="94"/>
      <c r="BK20" s="94"/>
      <c r="BL20" s="94"/>
      <c r="BM20" s="94"/>
      <c r="BN20" s="94"/>
      <c r="BO20" s="94"/>
      <c r="BP20" s="94"/>
      <c r="BQ20" s="94"/>
      <c r="BR20" s="94"/>
      <c r="BS20" s="94"/>
      <c r="BT20" s="94"/>
      <c r="BU20" s="94"/>
      <c r="BV20" s="94"/>
      <c r="BW20" s="94"/>
      <c r="BX20" s="204"/>
      <c r="BY20" s="204"/>
      <c r="BZ20" s="204"/>
      <c r="CA20" s="204"/>
      <c r="CB20" s="204"/>
      <c r="CC20" s="204"/>
      <c r="CD20" s="204"/>
      <c r="CE20" s="204"/>
      <c r="CF20" s="204"/>
      <c r="CG20" s="204"/>
      <c r="CH20" s="204"/>
      <c r="CI20" s="204"/>
      <c r="CJ20" s="204"/>
      <c r="CK20" s="204"/>
      <c r="CL20" s="204"/>
      <c r="CM20" s="94"/>
      <c r="CN20" s="94"/>
      <c r="CO20" s="94"/>
    </row>
    <row r="21" spans="1:93" ht="6.85" customHeight="1">
      <c r="A21" s="94"/>
      <c r="B21" s="94"/>
      <c r="C21" s="94"/>
      <c r="D21" s="94"/>
      <c r="E21" s="94"/>
      <c r="F21" s="94"/>
      <c r="G21" s="94"/>
      <c r="H21" s="94"/>
      <c r="I21" s="94"/>
      <c r="J21" s="94"/>
      <c r="K21" s="94"/>
      <c r="L21" s="94"/>
      <c r="M21" s="94"/>
      <c r="N21" s="99"/>
      <c r="O21" s="99"/>
      <c r="P21" s="99"/>
      <c r="Q21" s="99"/>
      <c r="R21" s="99"/>
      <c r="S21" s="99"/>
      <c r="T21" s="99"/>
      <c r="U21" s="99"/>
      <c r="V21" s="99"/>
      <c r="W21" s="99"/>
      <c r="X21" s="99"/>
      <c r="Y21" s="99"/>
      <c r="Z21" s="94"/>
      <c r="AA21" s="94"/>
      <c r="AB21" s="94"/>
      <c r="AC21" s="94"/>
      <c r="AD21" s="94"/>
      <c r="AE21" s="94"/>
      <c r="AF21" s="94"/>
      <c r="AG21" s="94"/>
      <c r="AH21" s="94"/>
      <c r="AI21" s="94"/>
      <c r="AJ21" s="202"/>
      <c r="AK21" s="202"/>
      <c r="AL21" s="202"/>
      <c r="AM21" s="202"/>
      <c r="AN21" s="200"/>
      <c r="AO21" s="200"/>
      <c r="AP21" s="200"/>
      <c r="AQ21" s="96"/>
      <c r="AR21" s="200"/>
      <c r="AS21" s="200"/>
      <c r="AT21" s="200"/>
      <c r="AU21" s="94"/>
      <c r="AV21" s="94"/>
      <c r="AW21" s="94"/>
      <c r="AX21" s="94"/>
      <c r="AY21" s="94"/>
      <c r="AZ21" s="94"/>
      <c r="BA21" s="94"/>
      <c r="BB21" s="106"/>
      <c r="BC21" s="106"/>
      <c r="BD21" s="106"/>
      <c r="BE21" s="106"/>
      <c r="BF21" s="106"/>
      <c r="BG21" s="106"/>
      <c r="BH21" s="106"/>
      <c r="BI21" s="106"/>
      <c r="BJ21" s="94"/>
      <c r="BK21" s="94"/>
      <c r="BL21" s="94"/>
      <c r="BM21" s="94"/>
      <c r="BN21" s="94"/>
      <c r="BO21" s="94"/>
      <c r="BP21" s="94"/>
      <c r="BQ21" s="94"/>
      <c r="BR21" s="94"/>
      <c r="BS21" s="94"/>
      <c r="BT21" s="94"/>
      <c r="BU21" s="94"/>
      <c r="BV21" s="94"/>
      <c r="BW21" s="94"/>
      <c r="BX21" s="204"/>
      <c r="BY21" s="204"/>
      <c r="BZ21" s="204"/>
      <c r="CA21" s="204"/>
      <c r="CB21" s="204"/>
      <c r="CC21" s="204"/>
      <c r="CD21" s="204"/>
      <c r="CE21" s="204"/>
      <c r="CF21" s="204"/>
      <c r="CG21" s="204"/>
      <c r="CH21" s="204"/>
      <c r="CI21" s="204"/>
      <c r="CJ21" s="204"/>
      <c r="CK21" s="204"/>
      <c r="CL21" s="204"/>
      <c r="CM21" s="94"/>
      <c r="CN21" s="94"/>
      <c r="CO21" s="94"/>
    </row>
    <row r="22" spans="1:93" ht="6.85" customHeight="1">
      <c r="A22" s="94"/>
      <c r="B22" s="94"/>
      <c r="C22" s="94"/>
      <c r="D22" s="94"/>
      <c r="E22" s="94"/>
      <c r="F22" s="94"/>
      <c r="G22" s="94"/>
      <c r="H22" s="94"/>
      <c r="I22" s="94"/>
      <c r="J22" s="94"/>
      <c r="K22" s="94"/>
      <c r="L22" s="94"/>
      <c r="M22" s="94"/>
      <c r="N22" s="199">
        <f>③扶養事項!C10</f>
        <v>0</v>
      </c>
      <c r="O22" s="199"/>
      <c r="P22" s="199"/>
      <c r="Q22" s="199"/>
      <c r="R22" s="199"/>
      <c r="S22" s="199"/>
      <c r="T22" s="199"/>
      <c r="U22" s="199"/>
      <c r="V22" s="199"/>
      <c r="W22" s="199"/>
      <c r="X22" s="199"/>
      <c r="Y22" s="199"/>
      <c r="Z22" s="203">
        <f>③扶養事項!D10</f>
        <v>0</v>
      </c>
      <c r="AA22" s="203"/>
      <c r="AB22" s="203"/>
      <c r="AC22" s="203"/>
      <c r="AD22" s="203"/>
      <c r="AE22" s="203"/>
      <c r="AF22" s="203"/>
      <c r="AG22" s="203">
        <f>③扶養事項!E10</f>
        <v>0</v>
      </c>
      <c r="AH22" s="203"/>
      <c r="AI22" s="203"/>
      <c r="AJ22" s="203"/>
      <c r="AK22" s="203"/>
      <c r="AL22" s="203"/>
      <c r="AM22" s="203"/>
      <c r="AN22" s="203">
        <f>③扶養事項!F10</f>
        <v>0</v>
      </c>
      <c r="AO22" s="203"/>
      <c r="AP22" s="203"/>
      <c r="AQ22" s="203"/>
      <c r="AR22" s="203"/>
      <c r="AS22" s="203"/>
      <c r="AT22" s="203"/>
      <c r="AU22" s="94"/>
      <c r="AV22" s="94"/>
      <c r="AW22" s="94"/>
      <c r="AX22" s="94"/>
      <c r="AY22" s="94"/>
      <c r="AZ22" s="94"/>
      <c r="BA22" s="94"/>
      <c r="BB22" s="106"/>
      <c r="BC22" s="106"/>
      <c r="BD22" s="106"/>
      <c r="BE22" s="106"/>
      <c r="BF22" s="106"/>
      <c r="BG22" s="106"/>
      <c r="BH22" s="106"/>
      <c r="BI22" s="106"/>
      <c r="BJ22" s="94"/>
      <c r="BK22" s="94"/>
      <c r="BL22" s="94"/>
      <c r="BM22" s="94"/>
      <c r="BN22" s="94"/>
      <c r="BO22" s="209" t="str">
        <f>IF(③扶養事項!K10="該当","○非居住者","")</f>
        <v/>
      </c>
      <c r="BP22" s="209"/>
      <c r="BQ22" s="209"/>
      <c r="BR22" s="209"/>
      <c r="BS22" s="209"/>
      <c r="BT22" s="209"/>
      <c r="BU22" s="209"/>
      <c r="BV22" s="94"/>
      <c r="BW22" s="94"/>
      <c r="BX22" s="204">
        <f>③扶養事項!O10</f>
        <v>0</v>
      </c>
      <c r="BY22" s="204"/>
      <c r="BZ22" s="204"/>
      <c r="CA22" s="204"/>
      <c r="CB22" s="204"/>
      <c r="CC22" s="204"/>
      <c r="CD22" s="204"/>
      <c r="CE22" s="204"/>
      <c r="CF22" s="204"/>
      <c r="CG22" s="204"/>
      <c r="CH22" s="204"/>
      <c r="CI22" s="204"/>
      <c r="CJ22" s="204"/>
      <c r="CK22" s="204"/>
      <c r="CL22" s="204"/>
      <c r="CM22" s="94"/>
      <c r="CN22" s="94"/>
      <c r="CO22" s="94"/>
    </row>
    <row r="23" spans="1:93" ht="6.85" customHeight="1">
      <c r="A23" s="94"/>
      <c r="B23" s="94"/>
      <c r="C23" s="94"/>
      <c r="D23" s="94"/>
      <c r="E23" s="94"/>
      <c r="F23" s="94"/>
      <c r="G23" s="94"/>
      <c r="H23" s="94"/>
      <c r="I23" s="94"/>
      <c r="J23" s="94"/>
      <c r="K23" s="94"/>
      <c r="L23" s="94"/>
      <c r="M23" s="94"/>
      <c r="N23" s="205">
        <f>③扶養事項!B10</f>
        <v>0</v>
      </c>
      <c r="O23" s="205"/>
      <c r="P23" s="205"/>
      <c r="Q23" s="205"/>
      <c r="R23" s="205"/>
      <c r="S23" s="205"/>
      <c r="T23" s="205"/>
      <c r="U23" s="205"/>
      <c r="V23" s="205"/>
      <c r="W23" s="205"/>
      <c r="X23" s="205"/>
      <c r="Y23" s="205"/>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94"/>
      <c r="AV23" s="94"/>
      <c r="AW23" s="94"/>
      <c r="AX23" s="94"/>
      <c r="AY23" s="94"/>
      <c r="AZ23" s="94"/>
      <c r="BA23" s="94"/>
      <c r="BB23" s="207">
        <f>③扶養事項!N10</f>
        <v>0</v>
      </c>
      <c r="BC23" s="207"/>
      <c r="BD23" s="207"/>
      <c r="BE23" s="207"/>
      <c r="BF23" s="207"/>
      <c r="BG23" s="207"/>
      <c r="BH23" s="207"/>
      <c r="BI23" s="207"/>
      <c r="BJ23" s="94"/>
      <c r="BK23" s="94"/>
      <c r="BL23" s="94"/>
      <c r="BM23" s="94"/>
      <c r="BN23" s="94"/>
      <c r="BO23" s="209"/>
      <c r="BP23" s="209"/>
      <c r="BQ23" s="209"/>
      <c r="BR23" s="209"/>
      <c r="BS23" s="209"/>
      <c r="BT23" s="209"/>
      <c r="BU23" s="209"/>
      <c r="BV23" s="94"/>
      <c r="BW23" s="94"/>
      <c r="BX23" s="204"/>
      <c r="BY23" s="204"/>
      <c r="BZ23" s="204"/>
      <c r="CA23" s="204"/>
      <c r="CB23" s="204"/>
      <c r="CC23" s="204"/>
      <c r="CD23" s="204"/>
      <c r="CE23" s="204"/>
      <c r="CF23" s="204"/>
      <c r="CG23" s="204"/>
      <c r="CH23" s="204"/>
      <c r="CI23" s="204"/>
      <c r="CJ23" s="204"/>
      <c r="CK23" s="204"/>
      <c r="CL23" s="204"/>
      <c r="CM23" s="94"/>
      <c r="CN23" s="94"/>
      <c r="CO23" s="94"/>
    </row>
    <row r="24" spans="1:93" ht="6.85" customHeight="1">
      <c r="A24" s="94"/>
      <c r="B24" s="94"/>
      <c r="C24" s="94"/>
      <c r="D24" s="94"/>
      <c r="E24" s="94"/>
      <c r="F24" s="94"/>
      <c r="G24" s="94"/>
      <c r="H24" s="94"/>
      <c r="I24" s="94"/>
      <c r="J24" s="94"/>
      <c r="K24" s="94"/>
      <c r="L24" s="94"/>
      <c r="M24" s="94"/>
      <c r="N24" s="205"/>
      <c r="O24" s="205"/>
      <c r="P24" s="205"/>
      <c r="Q24" s="205"/>
      <c r="R24" s="205"/>
      <c r="S24" s="205"/>
      <c r="T24" s="205"/>
      <c r="U24" s="205"/>
      <c r="V24" s="205"/>
      <c r="W24" s="205"/>
      <c r="X24" s="205"/>
      <c r="Y24" s="205"/>
      <c r="Z24" s="200">
        <f>③扶養事項!G10</f>
        <v>0</v>
      </c>
      <c r="AA24" s="200"/>
      <c r="AB24" s="200"/>
      <c r="AC24" s="200"/>
      <c r="AD24" s="200"/>
      <c r="AE24" s="200"/>
      <c r="AF24" s="200"/>
      <c r="AG24" s="94"/>
      <c r="AH24" s="94"/>
      <c r="AI24" s="94"/>
      <c r="AJ24" s="202">
        <f>③扶養事項!H10</f>
        <v>0</v>
      </c>
      <c r="AK24" s="202"/>
      <c r="AL24" s="202"/>
      <c r="AM24" s="202"/>
      <c r="AN24" s="200">
        <f>③扶養事項!I10</f>
        <v>0</v>
      </c>
      <c r="AO24" s="200"/>
      <c r="AP24" s="200"/>
      <c r="AQ24" s="94"/>
      <c r="AR24" s="200">
        <f>③扶養事項!J10</f>
        <v>0</v>
      </c>
      <c r="AS24" s="200"/>
      <c r="AT24" s="200"/>
      <c r="AU24" s="94"/>
      <c r="AV24" s="94"/>
      <c r="AW24" s="94"/>
      <c r="AX24" s="94"/>
      <c r="AY24" s="94"/>
      <c r="AZ24" s="94"/>
      <c r="BA24" s="94"/>
      <c r="BB24" s="207"/>
      <c r="BC24" s="207"/>
      <c r="BD24" s="207"/>
      <c r="BE24" s="207"/>
      <c r="BF24" s="207"/>
      <c r="BG24" s="207"/>
      <c r="BH24" s="207"/>
      <c r="BI24" s="207"/>
      <c r="BJ24" s="94"/>
      <c r="BK24" s="94"/>
      <c r="BL24" s="94"/>
      <c r="BM24" s="94"/>
      <c r="BN24" s="94"/>
      <c r="BO24" s="94"/>
      <c r="BP24" s="94"/>
      <c r="BQ24" s="94"/>
      <c r="BR24" s="94"/>
      <c r="BS24" s="94"/>
      <c r="BT24" s="94"/>
      <c r="BU24" s="94"/>
      <c r="BV24" s="94"/>
      <c r="BW24" s="94"/>
      <c r="BX24" s="204"/>
      <c r="BY24" s="204"/>
      <c r="BZ24" s="204"/>
      <c r="CA24" s="204"/>
      <c r="CB24" s="204"/>
      <c r="CC24" s="204"/>
      <c r="CD24" s="204"/>
      <c r="CE24" s="204"/>
      <c r="CF24" s="204"/>
      <c r="CG24" s="204"/>
      <c r="CH24" s="204"/>
      <c r="CI24" s="204"/>
      <c r="CJ24" s="204"/>
      <c r="CK24" s="204"/>
      <c r="CL24" s="204"/>
      <c r="CM24" s="94"/>
      <c r="CN24" s="94"/>
      <c r="CO24" s="94"/>
    </row>
    <row r="25" spans="1:93" ht="6.85" customHeight="1">
      <c r="A25" s="94"/>
      <c r="B25" s="94"/>
      <c r="C25" s="94"/>
      <c r="D25" s="94"/>
      <c r="E25" s="94"/>
      <c r="F25" s="94"/>
      <c r="G25" s="94"/>
      <c r="H25" s="94"/>
      <c r="I25" s="94"/>
      <c r="J25" s="94"/>
      <c r="K25" s="94"/>
      <c r="L25" s="94"/>
      <c r="M25" s="94"/>
      <c r="N25" s="205"/>
      <c r="O25" s="205"/>
      <c r="P25" s="205"/>
      <c r="Q25" s="205"/>
      <c r="R25" s="205"/>
      <c r="S25" s="205"/>
      <c r="T25" s="205"/>
      <c r="U25" s="205"/>
      <c r="V25" s="205"/>
      <c r="W25" s="205"/>
      <c r="X25" s="205"/>
      <c r="Y25" s="205"/>
      <c r="Z25" s="200"/>
      <c r="AA25" s="200"/>
      <c r="AB25" s="200"/>
      <c r="AC25" s="200"/>
      <c r="AD25" s="200"/>
      <c r="AE25" s="200"/>
      <c r="AF25" s="200"/>
      <c r="AG25" s="96"/>
      <c r="AH25" s="96"/>
      <c r="AI25" s="94"/>
      <c r="AJ25" s="202"/>
      <c r="AK25" s="202"/>
      <c r="AL25" s="202"/>
      <c r="AM25" s="202"/>
      <c r="AN25" s="200"/>
      <c r="AO25" s="200"/>
      <c r="AP25" s="200"/>
      <c r="AQ25" s="96"/>
      <c r="AR25" s="200"/>
      <c r="AS25" s="200"/>
      <c r="AT25" s="200"/>
      <c r="AU25" s="94"/>
      <c r="AV25" s="94"/>
      <c r="AW25" s="94"/>
      <c r="AX25" s="94"/>
      <c r="AY25" s="94"/>
      <c r="AZ25" s="94"/>
      <c r="BA25" s="94"/>
      <c r="BB25" s="106"/>
      <c r="BC25" s="106"/>
      <c r="BD25" s="106"/>
      <c r="BE25" s="106"/>
      <c r="BF25" s="106"/>
      <c r="BG25" s="106"/>
      <c r="BH25" s="106"/>
      <c r="BI25" s="106"/>
      <c r="BJ25" s="94"/>
      <c r="BK25" s="94"/>
      <c r="BL25" s="94"/>
      <c r="BM25" s="94"/>
      <c r="BN25" s="94"/>
      <c r="BO25" s="94"/>
      <c r="BP25" s="94"/>
      <c r="BQ25" s="94"/>
      <c r="BR25" s="94"/>
      <c r="BS25" s="94"/>
      <c r="BT25" s="94"/>
      <c r="BU25" s="94"/>
      <c r="BV25" s="94"/>
      <c r="BW25" s="94"/>
      <c r="BX25" s="204"/>
      <c r="BY25" s="204"/>
      <c r="BZ25" s="204"/>
      <c r="CA25" s="204"/>
      <c r="CB25" s="204"/>
      <c r="CC25" s="204"/>
      <c r="CD25" s="204"/>
      <c r="CE25" s="204"/>
      <c r="CF25" s="204"/>
      <c r="CG25" s="204"/>
      <c r="CH25" s="204"/>
      <c r="CI25" s="204"/>
      <c r="CJ25" s="204"/>
      <c r="CK25" s="204"/>
      <c r="CL25" s="204"/>
      <c r="CM25" s="94"/>
      <c r="CN25" s="94"/>
      <c r="CO25" s="94"/>
    </row>
    <row r="26" spans="1:93" ht="6.85" customHeight="1">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200"/>
      <c r="AA26" s="200"/>
      <c r="AB26" s="200"/>
      <c r="AC26" s="200"/>
      <c r="AD26" s="200"/>
      <c r="AE26" s="200"/>
      <c r="AF26" s="200"/>
      <c r="AG26" s="94"/>
      <c r="AH26" s="94"/>
      <c r="AI26" s="94"/>
      <c r="AJ26" s="202"/>
      <c r="AK26" s="202"/>
      <c r="AL26" s="202"/>
      <c r="AM26" s="202"/>
      <c r="AN26" s="200"/>
      <c r="AO26" s="200"/>
      <c r="AP26" s="200"/>
      <c r="AQ26" s="94"/>
      <c r="AR26" s="200"/>
      <c r="AS26" s="200"/>
      <c r="AT26" s="200"/>
      <c r="AU26" s="94"/>
      <c r="AV26" s="94"/>
      <c r="AW26" s="94"/>
      <c r="AX26" s="94"/>
      <c r="AY26" s="94"/>
      <c r="AZ26" s="94"/>
      <c r="BA26" s="94"/>
      <c r="BB26" s="106"/>
      <c r="BC26" s="106"/>
      <c r="BD26" s="106"/>
      <c r="BE26" s="106"/>
      <c r="BF26" s="106"/>
      <c r="BG26" s="106"/>
      <c r="BH26" s="106"/>
      <c r="BI26" s="106"/>
      <c r="BJ26" s="94"/>
      <c r="BK26" s="94"/>
      <c r="BL26" s="94"/>
      <c r="BM26" s="94"/>
      <c r="BN26" s="94"/>
      <c r="BO26" s="94"/>
      <c r="BP26" s="94"/>
      <c r="BQ26" s="94"/>
      <c r="BR26" s="94"/>
      <c r="BS26" s="94"/>
      <c r="BT26" s="94"/>
      <c r="BU26" s="94"/>
      <c r="BV26" s="94"/>
      <c r="BW26" s="94"/>
      <c r="BX26" s="96"/>
      <c r="BY26" s="96"/>
      <c r="BZ26" s="96"/>
      <c r="CA26" s="96"/>
      <c r="CB26" s="96"/>
      <c r="CC26" s="96"/>
      <c r="CD26" s="96"/>
      <c r="CE26" s="96"/>
      <c r="CF26" s="96"/>
      <c r="CG26" s="96"/>
      <c r="CH26" s="96"/>
      <c r="CI26" s="96"/>
      <c r="CJ26" s="96"/>
      <c r="CK26" s="96"/>
      <c r="CL26" s="96"/>
      <c r="CM26" s="94"/>
      <c r="CN26" s="94"/>
      <c r="CO26" s="94"/>
    </row>
    <row r="27" spans="1:93" ht="6.85" customHeight="1">
      <c r="A27" s="94"/>
      <c r="B27" s="94"/>
      <c r="C27" s="94"/>
      <c r="D27" s="94"/>
      <c r="E27" s="94"/>
      <c r="F27" s="94"/>
      <c r="G27" s="94"/>
      <c r="H27" s="94"/>
      <c r="I27" s="94"/>
      <c r="J27" s="94"/>
      <c r="K27" s="94"/>
      <c r="L27" s="94"/>
      <c r="M27" s="94"/>
      <c r="N27" s="199">
        <f>③扶養事項!C11</f>
        <v>0</v>
      </c>
      <c r="O27" s="199"/>
      <c r="P27" s="199"/>
      <c r="Q27" s="199"/>
      <c r="R27" s="199"/>
      <c r="S27" s="199"/>
      <c r="T27" s="199"/>
      <c r="U27" s="199"/>
      <c r="V27" s="199"/>
      <c r="W27" s="199"/>
      <c r="X27" s="199"/>
      <c r="Y27" s="199"/>
      <c r="Z27" s="203">
        <f>③扶養事項!D11</f>
        <v>0</v>
      </c>
      <c r="AA27" s="203"/>
      <c r="AB27" s="203"/>
      <c r="AC27" s="203"/>
      <c r="AD27" s="203"/>
      <c r="AE27" s="203"/>
      <c r="AF27" s="203"/>
      <c r="AG27" s="203">
        <f>③扶養事項!E11</f>
        <v>0</v>
      </c>
      <c r="AH27" s="203"/>
      <c r="AI27" s="203"/>
      <c r="AJ27" s="203"/>
      <c r="AK27" s="203"/>
      <c r="AL27" s="203"/>
      <c r="AM27" s="203"/>
      <c r="AN27" s="203">
        <f>③扶養事項!F11</f>
        <v>0</v>
      </c>
      <c r="AO27" s="203"/>
      <c r="AP27" s="203"/>
      <c r="AQ27" s="203"/>
      <c r="AR27" s="203"/>
      <c r="AS27" s="203"/>
      <c r="AT27" s="203"/>
      <c r="AU27" s="94"/>
      <c r="AV27" s="94"/>
      <c r="AW27" s="94"/>
      <c r="AX27" s="94"/>
      <c r="AY27" s="94"/>
      <c r="AZ27" s="94"/>
      <c r="BA27" s="94"/>
      <c r="BB27" s="106"/>
      <c r="BC27" s="106"/>
      <c r="BD27" s="106"/>
      <c r="BE27" s="106"/>
      <c r="BF27" s="106"/>
      <c r="BG27" s="106"/>
      <c r="BH27" s="106"/>
      <c r="BI27" s="106"/>
      <c r="BJ27" s="94"/>
      <c r="BK27" s="94"/>
      <c r="BL27" s="94"/>
      <c r="BM27" s="94"/>
      <c r="BN27" s="94"/>
      <c r="BO27" s="94"/>
      <c r="BP27" s="94"/>
      <c r="BQ27" s="94"/>
      <c r="BR27" s="94"/>
      <c r="BS27" s="94"/>
      <c r="BT27" s="94"/>
      <c r="BU27" s="94"/>
      <c r="BV27" s="94"/>
      <c r="BW27" s="94"/>
      <c r="BX27" s="204">
        <f>③扶養事項!O11</f>
        <v>0</v>
      </c>
      <c r="BY27" s="204"/>
      <c r="BZ27" s="204"/>
      <c r="CA27" s="204"/>
      <c r="CB27" s="204"/>
      <c r="CC27" s="204"/>
      <c r="CD27" s="204"/>
      <c r="CE27" s="204"/>
      <c r="CF27" s="204"/>
      <c r="CG27" s="204"/>
      <c r="CH27" s="204"/>
      <c r="CI27" s="204"/>
      <c r="CJ27" s="204"/>
      <c r="CK27" s="204"/>
      <c r="CL27" s="204"/>
      <c r="CM27" s="94"/>
      <c r="CN27" s="94"/>
      <c r="CO27" s="94"/>
    </row>
    <row r="28" spans="1:93" ht="7.9" customHeight="1">
      <c r="A28" s="94"/>
      <c r="B28" s="94"/>
      <c r="C28" s="94"/>
      <c r="D28" s="94"/>
      <c r="E28" s="94"/>
      <c r="F28" s="94"/>
      <c r="G28" s="94"/>
      <c r="H28" s="94"/>
      <c r="I28" s="94"/>
      <c r="J28" s="94"/>
      <c r="K28" s="94"/>
      <c r="L28" s="94"/>
      <c r="M28" s="94"/>
      <c r="N28" s="199"/>
      <c r="O28" s="199"/>
      <c r="P28" s="199"/>
      <c r="Q28" s="199"/>
      <c r="R28" s="199"/>
      <c r="S28" s="199"/>
      <c r="T28" s="199"/>
      <c r="U28" s="199"/>
      <c r="V28" s="199"/>
      <c r="W28" s="199"/>
      <c r="X28" s="199"/>
      <c r="Y28" s="199"/>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94"/>
      <c r="AV28" s="94"/>
      <c r="AW28" s="94"/>
      <c r="AX28" s="94"/>
      <c r="AY28" s="94"/>
      <c r="AZ28" s="94"/>
      <c r="BA28" s="94"/>
      <c r="BB28" s="207">
        <f>③扶養事項!N11</f>
        <v>0</v>
      </c>
      <c r="BC28" s="207"/>
      <c r="BD28" s="207"/>
      <c r="BE28" s="207"/>
      <c r="BF28" s="207"/>
      <c r="BG28" s="207"/>
      <c r="BH28" s="207"/>
      <c r="BI28" s="207"/>
      <c r="BJ28" s="94"/>
      <c r="BK28" s="94"/>
      <c r="BL28" s="94"/>
      <c r="BM28" s="94"/>
      <c r="BN28" s="94"/>
      <c r="BO28" s="200" t="str">
        <f>IF(③扶養事項!K11="該当","○非居住者","")</f>
        <v/>
      </c>
      <c r="BP28" s="200"/>
      <c r="BQ28" s="200"/>
      <c r="BR28" s="200"/>
      <c r="BS28" s="200"/>
      <c r="BT28" s="200"/>
      <c r="BU28" s="200"/>
      <c r="BV28" s="94"/>
      <c r="BW28" s="94"/>
      <c r="BX28" s="204"/>
      <c r="BY28" s="204"/>
      <c r="BZ28" s="204"/>
      <c r="CA28" s="204"/>
      <c r="CB28" s="204"/>
      <c r="CC28" s="204"/>
      <c r="CD28" s="204"/>
      <c r="CE28" s="204"/>
      <c r="CF28" s="204"/>
      <c r="CG28" s="204"/>
      <c r="CH28" s="204"/>
      <c r="CI28" s="204"/>
      <c r="CJ28" s="204"/>
      <c r="CK28" s="204"/>
      <c r="CL28" s="204"/>
      <c r="CM28" s="94"/>
      <c r="CN28" s="94"/>
      <c r="CO28" s="94"/>
    </row>
    <row r="29" spans="1:93" ht="6.85" customHeight="1">
      <c r="A29" s="94"/>
      <c r="B29" s="94"/>
      <c r="C29" s="94"/>
      <c r="D29" s="94"/>
      <c r="E29" s="94"/>
      <c r="F29" s="94"/>
      <c r="G29" s="94"/>
      <c r="H29" s="94"/>
      <c r="I29" s="94"/>
      <c r="J29" s="94"/>
      <c r="K29" s="94"/>
      <c r="L29" s="94"/>
      <c r="M29" s="94"/>
      <c r="N29" s="205">
        <f>③扶養事項!B11</f>
        <v>0</v>
      </c>
      <c r="O29" s="205"/>
      <c r="P29" s="205"/>
      <c r="Q29" s="205"/>
      <c r="R29" s="205"/>
      <c r="S29" s="205"/>
      <c r="T29" s="205"/>
      <c r="U29" s="205"/>
      <c r="V29" s="205"/>
      <c r="W29" s="205"/>
      <c r="X29" s="205"/>
      <c r="Y29" s="205"/>
      <c r="Z29" s="107"/>
      <c r="AA29" s="100"/>
      <c r="AB29" s="100"/>
      <c r="AC29" s="100"/>
      <c r="AD29" s="100"/>
      <c r="AE29" s="100"/>
      <c r="AF29" s="100"/>
      <c r="AG29" s="107"/>
      <c r="AH29" s="107"/>
      <c r="AI29" s="107"/>
      <c r="AJ29" s="107"/>
      <c r="AK29" s="107"/>
      <c r="AL29" s="107"/>
      <c r="AM29" s="107"/>
      <c r="AN29" s="107"/>
      <c r="AO29" s="107"/>
      <c r="AP29" s="107"/>
      <c r="AQ29" s="107"/>
      <c r="AR29" s="107"/>
      <c r="AS29" s="107"/>
      <c r="AT29" s="107"/>
      <c r="AU29" s="94"/>
      <c r="AV29" s="94"/>
      <c r="AW29" s="94"/>
      <c r="AX29" s="94"/>
      <c r="AY29" s="94"/>
      <c r="AZ29" s="94"/>
      <c r="BA29" s="94"/>
      <c r="BB29" s="207"/>
      <c r="BC29" s="207"/>
      <c r="BD29" s="207"/>
      <c r="BE29" s="207"/>
      <c r="BF29" s="207"/>
      <c r="BG29" s="207"/>
      <c r="BH29" s="207"/>
      <c r="BI29" s="207"/>
      <c r="BJ29" s="94"/>
      <c r="BK29" s="94"/>
      <c r="BL29" s="94"/>
      <c r="BM29" s="94"/>
      <c r="BN29" s="94"/>
      <c r="BO29" s="200"/>
      <c r="BP29" s="200"/>
      <c r="BQ29" s="200"/>
      <c r="BR29" s="200"/>
      <c r="BS29" s="200"/>
      <c r="BT29" s="200"/>
      <c r="BU29" s="200"/>
      <c r="BV29" s="94"/>
      <c r="BW29" s="94"/>
      <c r="BX29" s="204"/>
      <c r="BY29" s="204"/>
      <c r="BZ29" s="204"/>
      <c r="CA29" s="204"/>
      <c r="CB29" s="204"/>
      <c r="CC29" s="204"/>
      <c r="CD29" s="204"/>
      <c r="CE29" s="204"/>
      <c r="CF29" s="204"/>
      <c r="CG29" s="204"/>
      <c r="CH29" s="204"/>
      <c r="CI29" s="204"/>
      <c r="CJ29" s="204"/>
      <c r="CK29" s="204"/>
      <c r="CL29" s="204"/>
      <c r="CM29" s="94"/>
      <c r="CN29" s="94"/>
      <c r="CO29" s="94"/>
    </row>
    <row r="30" spans="1:93" ht="6.85" customHeight="1">
      <c r="A30" s="94"/>
      <c r="B30" s="94"/>
      <c r="C30" s="94"/>
      <c r="D30" s="94"/>
      <c r="E30" s="94"/>
      <c r="F30" s="94"/>
      <c r="G30" s="94"/>
      <c r="H30" s="94"/>
      <c r="I30" s="94"/>
      <c r="J30" s="94"/>
      <c r="K30" s="94"/>
      <c r="L30" s="94"/>
      <c r="M30" s="94"/>
      <c r="N30" s="205"/>
      <c r="O30" s="205"/>
      <c r="P30" s="205"/>
      <c r="Q30" s="205"/>
      <c r="R30" s="205"/>
      <c r="S30" s="205"/>
      <c r="T30" s="205"/>
      <c r="U30" s="205"/>
      <c r="V30" s="205"/>
      <c r="W30" s="205"/>
      <c r="X30" s="205"/>
      <c r="Y30" s="205"/>
      <c r="Z30" s="200">
        <f>③扶養事項!G11</f>
        <v>0</v>
      </c>
      <c r="AA30" s="200"/>
      <c r="AB30" s="200"/>
      <c r="AC30" s="200"/>
      <c r="AD30" s="200"/>
      <c r="AE30" s="200"/>
      <c r="AF30" s="200"/>
      <c r="AG30" s="94"/>
      <c r="AH30" s="94"/>
      <c r="AI30" s="94"/>
      <c r="AJ30" s="202">
        <f>③扶養事項!H11</f>
        <v>0</v>
      </c>
      <c r="AK30" s="202"/>
      <c r="AL30" s="202"/>
      <c r="AM30" s="202"/>
      <c r="AN30" s="200">
        <f>③扶養事項!I11</f>
        <v>0</v>
      </c>
      <c r="AO30" s="200"/>
      <c r="AP30" s="200"/>
      <c r="AQ30" s="96"/>
      <c r="AR30" s="200">
        <f>③扶養事項!J11</f>
        <v>0</v>
      </c>
      <c r="AS30" s="200"/>
      <c r="AT30" s="200"/>
      <c r="AU30" s="94"/>
      <c r="AV30" s="94"/>
      <c r="AW30" s="94"/>
      <c r="AX30" s="94"/>
      <c r="AY30" s="94"/>
      <c r="AZ30" s="94"/>
      <c r="BA30" s="94"/>
      <c r="BB30" s="106"/>
      <c r="BC30" s="106"/>
      <c r="BD30" s="106"/>
      <c r="BE30" s="106"/>
      <c r="BF30" s="106"/>
      <c r="BG30" s="106"/>
      <c r="BH30" s="106"/>
      <c r="BI30" s="106"/>
      <c r="BJ30" s="94"/>
      <c r="BK30" s="94"/>
      <c r="BL30" s="94"/>
      <c r="BM30" s="94"/>
      <c r="BN30" s="94"/>
      <c r="BO30" s="94"/>
      <c r="BP30" s="94"/>
      <c r="BQ30" s="94"/>
      <c r="BR30" s="94"/>
      <c r="BS30" s="94"/>
      <c r="BT30" s="94"/>
      <c r="BU30" s="94"/>
      <c r="BV30" s="94"/>
      <c r="BW30" s="94"/>
      <c r="BX30" s="204"/>
      <c r="BY30" s="204"/>
      <c r="BZ30" s="204"/>
      <c r="CA30" s="204"/>
      <c r="CB30" s="204"/>
      <c r="CC30" s="204"/>
      <c r="CD30" s="204"/>
      <c r="CE30" s="204"/>
      <c r="CF30" s="204"/>
      <c r="CG30" s="204"/>
      <c r="CH30" s="204"/>
      <c r="CI30" s="204"/>
      <c r="CJ30" s="204"/>
      <c r="CK30" s="204"/>
      <c r="CL30" s="204"/>
      <c r="CM30" s="94"/>
      <c r="CN30" s="94"/>
      <c r="CO30" s="94"/>
    </row>
    <row r="31" spans="1:93" ht="6.85" customHeight="1">
      <c r="A31" s="94"/>
      <c r="B31" s="94"/>
      <c r="C31" s="94"/>
      <c r="D31" s="94"/>
      <c r="E31" s="94"/>
      <c r="F31" s="94"/>
      <c r="G31" s="94"/>
      <c r="H31" s="94"/>
      <c r="I31" s="94"/>
      <c r="J31" s="94"/>
      <c r="K31" s="94"/>
      <c r="L31" s="94"/>
      <c r="M31" s="94"/>
      <c r="N31" s="99"/>
      <c r="O31" s="99"/>
      <c r="P31" s="99"/>
      <c r="Q31" s="99"/>
      <c r="R31" s="99"/>
      <c r="S31" s="99"/>
      <c r="T31" s="99"/>
      <c r="U31" s="99"/>
      <c r="V31" s="99"/>
      <c r="W31" s="99"/>
      <c r="X31" s="99"/>
      <c r="Y31" s="99"/>
      <c r="Z31" s="200"/>
      <c r="AA31" s="200"/>
      <c r="AB31" s="200"/>
      <c r="AC31" s="200"/>
      <c r="AD31" s="200"/>
      <c r="AE31" s="200"/>
      <c r="AF31" s="200"/>
      <c r="AG31" s="94"/>
      <c r="AH31" s="94"/>
      <c r="AI31" s="94"/>
      <c r="AJ31" s="202"/>
      <c r="AK31" s="202"/>
      <c r="AL31" s="202"/>
      <c r="AM31" s="202"/>
      <c r="AN31" s="200"/>
      <c r="AO31" s="200"/>
      <c r="AP31" s="200"/>
      <c r="AQ31" s="94"/>
      <c r="AR31" s="200"/>
      <c r="AS31" s="200"/>
      <c r="AT31" s="200"/>
      <c r="AU31" s="94"/>
      <c r="AV31" s="94"/>
      <c r="AW31" s="94"/>
      <c r="AX31" s="94"/>
      <c r="AY31" s="94"/>
      <c r="AZ31" s="94"/>
      <c r="BA31" s="94"/>
      <c r="BB31" s="106"/>
      <c r="BC31" s="106"/>
      <c r="BD31" s="106"/>
      <c r="BE31" s="106"/>
      <c r="BF31" s="106"/>
      <c r="BG31" s="106"/>
      <c r="BH31" s="106"/>
      <c r="BI31" s="106"/>
      <c r="BJ31" s="94"/>
      <c r="BK31" s="94"/>
      <c r="BL31" s="94"/>
      <c r="BM31" s="94"/>
      <c r="BN31" s="94"/>
      <c r="BO31" s="94"/>
      <c r="BP31" s="94"/>
      <c r="BQ31" s="94"/>
      <c r="BR31" s="94"/>
      <c r="BS31" s="94"/>
      <c r="BT31" s="94"/>
      <c r="BU31" s="94"/>
      <c r="BV31" s="94"/>
      <c r="BW31" s="94"/>
      <c r="BX31" s="96"/>
      <c r="BY31" s="96"/>
      <c r="BZ31" s="96"/>
      <c r="CA31" s="96"/>
      <c r="CB31" s="96"/>
      <c r="CC31" s="96"/>
      <c r="CD31" s="96"/>
      <c r="CE31" s="96"/>
      <c r="CF31" s="96"/>
      <c r="CG31" s="96"/>
      <c r="CH31" s="96"/>
      <c r="CI31" s="96"/>
      <c r="CJ31" s="96"/>
      <c r="CK31" s="96"/>
      <c r="CL31" s="96"/>
      <c r="CM31" s="94"/>
      <c r="CN31" s="94"/>
      <c r="CO31" s="94"/>
    </row>
    <row r="32" spans="1:93" ht="6.85" customHeight="1">
      <c r="A32" s="94"/>
      <c r="B32" s="94"/>
      <c r="C32" s="94"/>
      <c r="D32" s="94"/>
      <c r="E32" s="94"/>
      <c r="F32" s="94"/>
      <c r="G32" s="94"/>
      <c r="H32" s="94"/>
      <c r="I32" s="94"/>
      <c r="J32" s="94"/>
      <c r="K32" s="94"/>
      <c r="L32" s="94"/>
      <c r="M32" s="94"/>
      <c r="N32" s="199">
        <f>③扶養事項!C12</f>
        <v>0</v>
      </c>
      <c r="O32" s="199"/>
      <c r="P32" s="199"/>
      <c r="Q32" s="199"/>
      <c r="R32" s="199"/>
      <c r="S32" s="199"/>
      <c r="T32" s="199"/>
      <c r="U32" s="199"/>
      <c r="V32" s="199"/>
      <c r="W32" s="199"/>
      <c r="X32" s="199"/>
      <c r="Y32" s="199"/>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106"/>
      <c r="BC32" s="106"/>
      <c r="BD32" s="106"/>
      <c r="BE32" s="106"/>
      <c r="BF32" s="106"/>
      <c r="BG32" s="106"/>
      <c r="BH32" s="106"/>
      <c r="BI32" s="106"/>
      <c r="BJ32" s="94"/>
      <c r="BK32" s="94"/>
      <c r="BL32" s="94"/>
      <c r="BM32" s="94"/>
      <c r="BN32" s="94"/>
      <c r="BO32" s="94"/>
      <c r="BP32" s="94"/>
      <c r="BQ32" s="94"/>
      <c r="BR32" s="94"/>
      <c r="BS32" s="94"/>
      <c r="BT32" s="94"/>
      <c r="BU32" s="94"/>
      <c r="BV32" s="94"/>
      <c r="BW32" s="94"/>
      <c r="BX32" s="204">
        <f>③扶養事項!O12</f>
        <v>0</v>
      </c>
      <c r="BY32" s="204"/>
      <c r="BZ32" s="204"/>
      <c r="CA32" s="204"/>
      <c r="CB32" s="204"/>
      <c r="CC32" s="204"/>
      <c r="CD32" s="204"/>
      <c r="CE32" s="204"/>
      <c r="CF32" s="204"/>
      <c r="CG32" s="204"/>
      <c r="CH32" s="204"/>
      <c r="CI32" s="204"/>
      <c r="CJ32" s="204"/>
      <c r="CK32" s="204"/>
      <c r="CL32" s="204"/>
      <c r="CM32" s="94"/>
      <c r="CN32" s="94"/>
      <c r="CO32" s="94"/>
    </row>
    <row r="33" spans="1:95" ht="6.85" customHeight="1">
      <c r="A33" s="94"/>
      <c r="B33" s="94"/>
      <c r="C33" s="94"/>
      <c r="D33" s="94"/>
      <c r="E33" s="94"/>
      <c r="F33" s="94"/>
      <c r="G33" s="94"/>
      <c r="H33" s="94"/>
      <c r="I33" s="94"/>
      <c r="J33" s="94"/>
      <c r="K33" s="94"/>
      <c r="L33" s="94"/>
      <c r="M33" s="94"/>
      <c r="N33" s="199"/>
      <c r="O33" s="199"/>
      <c r="P33" s="199"/>
      <c r="Q33" s="199"/>
      <c r="R33" s="199"/>
      <c r="S33" s="199"/>
      <c r="T33" s="199"/>
      <c r="U33" s="199"/>
      <c r="V33" s="199"/>
      <c r="W33" s="199"/>
      <c r="X33" s="199"/>
      <c r="Y33" s="199"/>
      <c r="Z33" s="203">
        <f>③扶養事項!D12</f>
        <v>0</v>
      </c>
      <c r="AA33" s="203"/>
      <c r="AB33" s="203"/>
      <c r="AC33" s="203"/>
      <c r="AD33" s="203"/>
      <c r="AE33" s="203"/>
      <c r="AF33" s="203"/>
      <c r="AG33" s="203">
        <f>③扶養事項!E12</f>
        <v>0</v>
      </c>
      <c r="AH33" s="203"/>
      <c r="AI33" s="203"/>
      <c r="AJ33" s="203"/>
      <c r="AK33" s="203"/>
      <c r="AL33" s="203"/>
      <c r="AM33" s="203"/>
      <c r="AN33" s="203">
        <f>③扶養事項!F12</f>
        <v>0</v>
      </c>
      <c r="AO33" s="203"/>
      <c r="AP33" s="203"/>
      <c r="AQ33" s="203"/>
      <c r="AR33" s="203"/>
      <c r="AS33" s="203"/>
      <c r="AT33" s="203"/>
      <c r="AU33" s="94"/>
      <c r="AV33" s="94"/>
      <c r="AW33" s="94"/>
      <c r="AX33" s="94"/>
      <c r="AY33" s="94"/>
      <c r="AZ33" s="94"/>
      <c r="BA33" s="94"/>
      <c r="BB33" s="207">
        <f>③扶養事項!N12</f>
        <v>0</v>
      </c>
      <c r="BC33" s="207"/>
      <c r="BD33" s="207"/>
      <c r="BE33" s="207"/>
      <c r="BF33" s="207"/>
      <c r="BG33" s="207"/>
      <c r="BH33" s="207"/>
      <c r="BI33" s="207"/>
      <c r="BJ33" s="94"/>
      <c r="BK33" s="94"/>
      <c r="BL33" s="94"/>
      <c r="BM33" s="94"/>
      <c r="BN33" s="94"/>
      <c r="BO33" s="200" t="str">
        <f>IF(③扶養事項!K12="該当","○非居住者","")</f>
        <v/>
      </c>
      <c r="BP33" s="200"/>
      <c r="BQ33" s="200"/>
      <c r="BR33" s="200"/>
      <c r="BS33" s="200"/>
      <c r="BT33" s="200"/>
      <c r="BU33" s="200"/>
      <c r="BV33" s="94"/>
      <c r="BW33" s="94"/>
      <c r="BX33" s="204"/>
      <c r="BY33" s="204"/>
      <c r="BZ33" s="204"/>
      <c r="CA33" s="204"/>
      <c r="CB33" s="204"/>
      <c r="CC33" s="204"/>
      <c r="CD33" s="204"/>
      <c r="CE33" s="204"/>
      <c r="CF33" s="204"/>
      <c r="CG33" s="204"/>
      <c r="CH33" s="204"/>
      <c r="CI33" s="204"/>
      <c r="CJ33" s="204"/>
      <c r="CK33" s="204"/>
      <c r="CL33" s="204"/>
      <c r="CM33" s="94"/>
      <c r="CN33" s="94"/>
      <c r="CO33" s="94"/>
    </row>
    <row r="34" spans="1:95" ht="6.85" customHeight="1">
      <c r="A34" s="94"/>
      <c r="B34" s="94"/>
      <c r="C34" s="94"/>
      <c r="D34" s="94"/>
      <c r="E34" s="95"/>
      <c r="F34" s="216" t="s">
        <v>170</v>
      </c>
      <c r="G34" s="216"/>
      <c r="H34" s="216"/>
      <c r="I34" s="216"/>
      <c r="J34" s="216"/>
      <c r="K34" s="216"/>
      <c r="L34" s="94"/>
      <c r="M34" s="94"/>
      <c r="N34" s="205">
        <f>③扶養事項!B12</f>
        <v>0</v>
      </c>
      <c r="O34" s="205"/>
      <c r="P34" s="205"/>
      <c r="Q34" s="205"/>
      <c r="R34" s="205"/>
      <c r="S34" s="205"/>
      <c r="T34" s="205"/>
      <c r="U34" s="205"/>
      <c r="V34" s="205"/>
      <c r="W34" s="205"/>
      <c r="X34" s="205"/>
      <c r="Y34" s="205"/>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94"/>
      <c r="AV34" s="94"/>
      <c r="AW34" s="94"/>
      <c r="AX34" s="94"/>
      <c r="AY34" s="94"/>
      <c r="AZ34" s="94"/>
      <c r="BA34" s="94"/>
      <c r="BB34" s="207"/>
      <c r="BC34" s="207"/>
      <c r="BD34" s="207"/>
      <c r="BE34" s="207"/>
      <c r="BF34" s="207"/>
      <c r="BG34" s="207"/>
      <c r="BH34" s="207"/>
      <c r="BI34" s="207"/>
      <c r="BJ34" s="94"/>
      <c r="BK34" s="94"/>
      <c r="BL34" s="94"/>
      <c r="BM34" s="94"/>
      <c r="BN34" s="94"/>
      <c r="BO34" s="200"/>
      <c r="BP34" s="200"/>
      <c r="BQ34" s="200"/>
      <c r="BR34" s="200"/>
      <c r="BS34" s="200"/>
      <c r="BT34" s="200"/>
      <c r="BU34" s="200"/>
      <c r="BV34" s="94"/>
      <c r="BW34" s="94"/>
      <c r="BX34" s="204"/>
      <c r="BY34" s="204"/>
      <c r="BZ34" s="204"/>
      <c r="CA34" s="204"/>
      <c r="CB34" s="204"/>
      <c r="CC34" s="204"/>
      <c r="CD34" s="204"/>
      <c r="CE34" s="204"/>
      <c r="CF34" s="204"/>
      <c r="CG34" s="204"/>
      <c r="CH34" s="204"/>
      <c r="CI34" s="204"/>
      <c r="CJ34" s="204"/>
      <c r="CK34" s="204"/>
      <c r="CL34" s="204"/>
      <c r="CM34" s="94"/>
      <c r="CN34" s="94"/>
      <c r="CO34" s="94"/>
    </row>
    <row r="35" spans="1:95" ht="6.85" customHeight="1">
      <c r="A35" s="94"/>
      <c r="B35" s="94"/>
      <c r="C35" s="94"/>
      <c r="D35" s="94"/>
      <c r="E35" s="94"/>
      <c r="F35" s="216"/>
      <c r="G35" s="216"/>
      <c r="H35" s="216"/>
      <c r="I35" s="216"/>
      <c r="J35" s="216"/>
      <c r="K35" s="216"/>
      <c r="L35" s="94"/>
      <c r="M35" s="94"/>
      <c r="N35" s="205"/>
      <c r="O35" s="205"/>
      <c r="P35" s="205"/>
      <c r="Q35" s="205"/>
      <c r="R35" s="205"/>
      <c r="S35" s="205"/>
      <c r="T35" s="205"/>
      <c r="U35" s="205"/>
      <c r="V35" s="205"/>
      <c r="W35" s="205"/>
      <c r="X35" s="205"/>
      <c r="Y35" s="205"/>
      <c r="Z35" s="200">
        <f>③扶養事項!G12</f>
        <v>0</v>
      </c>
      <c r="AA35" s="200"/>
      <c r="AB35" s="200"/>
      <c r="AC35" s="200"/>
      <c r="AD35" s="200"/>
      <c r="AE35" s="200"/>
      <c r="AF35" s="200"/>
      <c r="AG35" s="94"/>
      <c r="AH35" s="94"/>
      <c r="AI35" s="94"/>
      <c r="AJ35" s="202">
        <f>③扶養事項!H12</f>
        <v>0</v>
      </c>
      <c r="AK35" s="202"/>
      <c r="AL35" s="202"/>
      <c r="AM35" s="202"/>
      <c r="AN35" s="200">
        <f>③扶養事項!I12</f>
        <v>0</v>
      </c>
      <c r="AO35" s="200"/>
      <c r="AP35" s="200"/>
      <c r="AQ35" s="94"/>
      <c r="AR35" s="200">
        <f>③扶養事項!J12</f>
        <v>0</v>
      </c>
      <c r="AS35" s="200"/>
      <c r="AT35" s="200"/>
      <c r="AU35" s="94"/>
      <c r="AV35" s="94"/>
      <c r="AW35" s="94"/>
      <c r="AX35" s="94"/>
      <c r="AY35" s="94"/>
      <c r="AZ35" s="94"/>
      <c r="BA35" s="94"/>
      <c r="BB35" s="106"/>
      <c r="BC35" s="106"/>
      <c r="BD35" s="106"/>
      <c r="BE35" s="106"/>
      <c r="BF35" s="106"/>
      <c r="BG35" s="106"/>
      <c r="BH35" s="106"/>
      <c r="BI35" s="106"/>
      <c r="BJ35" s="94"/>
      <c r="BK35" s="94"/>
      <c r="BL35" s="94"/>
      <c r="BM35" s="94"/>
      <c r="BN35" s="94"/>
      <c r="BO35" s="94"/>
      <c r="BP35" s="94"/>
      <c r="BQ35" s="94"/>
      <c r="BR35" s="94"/>
      <c r="BS35" s="94"/>
      <c r="BT35" s="94"/>
      <c r="BU35" s="94"/>
      <c r="BV35" s="94"/>
      <c r="BW35" s="94"/>
      <c r="BX35" s="204"/>
      <c r="BY35" s="204"/>
      <c r="BZ35" s="204"/>
      <c r="CA35" s="204"/>
      <c r="CB35" s="204"/>
      <c r="CC35" s="204"/>
      <c r="CD35" s="204"/>
      <c r="CE35" s="204"/>
      <c r="CF35" s="204"/>
      <c r="CG35" s="204"/>
      <c r="CH35" s="204"/>
      <c r="CI35" s="204"/>
      <c r="CJ35" s="204"/>
      <c r="CK35" s="204"/>
      <c r="CL35" s="204"/>
      <c r="CM35" s="94"/>
      <c r="CN35" s="94"/>
      <c r="CO35" s="94"/>
    </row>
    <row r="36" spans="1:95" ht="6.8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200"/>
      <c r="AA36" s="200"/>
      <c r="AB36" s="200"/>
      <c r="AC36" s="200"/>
      <c r="AD36" s="200"/>
      <c r="AE36" s="200"/>
      <c r="AF36" s="200"/>
      <c r="AG36" s="94"/>
      <c r="AH36" s="94"/>
      <c r="AI36" s="94"/>
      <c r="AJ36" s="202"/>
      <c r="AK36" s="202"/>
      <c r="AL36" s="202"/>
      <c r="AM36" s="202"/>
      <c r="AN36" s="200"/>
      <c r="AO36" s="200"/>
      <c r="AP36" s="200"/>
      <c r="AQ36" s="96"/>
      <c r="AR36" s="200"/>
      <c r="AS36" s="200"/>
      <c r="AT36" s="200"/>
      <c r="AU36" s="94"/>
      <c r="AV36" s="94"/>
      <c r="AW36" s="94"/>
      <c r="AX36" s="94"/>
      <c r="AY36" s="94"/>
      <c r="AZ36" s="94"/>
      <c r="BA36" s="94"/>
      <c r="BB36" s="106"/>
      <c r="BC36" s="106"/>
      <c r="BD36" s="106"/>
      <c r="BE36" s="106"/>
      <c r="BF36" s="106"/>
      <c r="BG36" s="106"/>
      <c r="BH36" s="106"/>
      <c r="BI36" s="106"/>
      <c r="BJ36" s="94"/>
      <c r="BK36" s="94"/>
      <c r="BL36" s="94"/>
      <c r="BM36" s="94"/>
      <c r="BN36" s="94"/>
      <c r="BO36" s="94"/>
      <c r="BP36" s="94"/>
      <c r="BQ36" s="94"/>
      <c r="BR36" s="94"/>
      <c r="BS36" s="94"/>
      <c r="BT36" s="94"/>
      <c r="BU36" s="94"/>
      <c r="BV36" s="94"/>
      <c r="BW36" s="94"/>
      <c r="BX36" s="96"/>
      <c r="BY36" s="96"/>
      <c r="BZ36" s="96"/>
      <c r="CA36" s="96"/>
      <c r="CB36" s="96"/>
      <c r="CC36" s="96"/>
      <c r="CD36" s="96"/>
      <c r="CE36" s="96"/>
      <c r="CF36" s="96"/>
      <c r="CG36" s="96"/>
      <c r="CH36" s="96"/>
      <c r="CI36" s="96"/>
      <c r="CJ36" s="96"/>
      <c r="CK36" s="96"/>
      <c r="CL36" s="96"/>
      <c r="CM36" s="94"/>
      <c r="CN36" s="94"/>
      <c r="CO36" s="94"/>
    </row>
    <row r="37" spans="1:95" ht="6.85" customHeight="1">
      <c r="A37" s="94"/>
      <c r="B37" s="94"/>
      <c r="C37" s="94"/>
      <c r="D37" s="94"/>
      <c r="E37" s="94"/>
      <c r="F37" s="94"/>
      <c r="G37" s="94"/>
      <c r="H37" s="94"/>
      <c r="I37" s="94"/>
      <c r="J37" s="94"/>
      <c r="K37" s="94"/>
      <c r="L37" s="94"/>
      <c r="M37" s="94"/>
      <c r="N37" s="199">
        <f>③扶養事項!C13</f>
        <v>0</v>
      </c>
      <c r="O37" s="199"/>
      <c r="P37" s="199"/>
      <c r="Q37" s="199"/>
      <c r="R37" s="199"/>
      <c r="S37" s="199"/>
      <c r="T37" s="199"/>
      <c r="U37" s="199"/>
      <c r="V37" s="199"/>
      <c r="W37" s="199"/>
      <c r="X37" s="199"/>
      <c r="Y37" s="199"/>
      <c r="Z37" s="203">
        <f>③扶養事項!D13</f>
        <v>0</v>
      </c>
      <c r="AA37" s="203"/>
      <c r="AB37" s="203"/>
      <c r="AC37" s="203"/>
      <c r="AD37" s="203"/>
      <c r="AE37" s="203"/>
      <c r="AF37" s="203"/>
      <c r="AG37" s="203">
        <f>③扶養事項!E13</f>
        <v>0</v>
      </c>
      <c r="AH37" s="203"/>
      <c r="AI37" s="203"/>
      <c r="AJ37" s="203"/>
      <c r="AK37" s="203"/>
      <c r="AL37" s="203"/>
      <c r="AM37" s="203"/>
      <c r="AN37" s="203">
        <f>③扶養事項!F13</f>
        <v>0</v>
      </c>
      <c r="AO37" s="203"/>
      <c r="AP37" s="203"/>
      <c r="AQ37" s="203"/>
      <c r="AR37" s="203"/>
      <c r="AS37" s="203"/>
      <c r="AT37" s="203"/>
      <c r="AU37" s="94"/>
      <c r="AV37" s="94"/>
      <c r="AW37" s="94"/>
      <c r="AX37" s="94"/>
      <c r="AY37" s="94"/>
      <c r="AZ37" s="94"/>
      <c r="BA37" s="94"/>
      <c r="BB37" s="106"/>
      <c r="BC37" s="106"/>
      <c r="BD37" s="106"/>
      <c r="BE37" s="106"/>
      <c r="BF37" s="106"/>
      <c r="BG37" s="106"/>
      <c r="BH37" s="106"/>
      <c r="BI37" s="106"/>
      <c r="BJ37" s="94"/>
      <c r="BK37" s="94"/>
      <c r="BL37" s="94"/>
      <c r="BM37" s="94"/>
      <c r="BN37" s="94"/>
      <c r="BO37" s="209" t="str">
        <f>IF(③扶養事項!K13="該当","○非居住者","")</f>
        <v/>
      </c>
      <c r="BP37" s="209"/>
      <c r="BQ37" s="209"/>
      <c r="BR37" s="209"/>
      <c r="BS37" s="209"/>
      <c r="BT37" s="209"/>
      <c r="BU37" s="209"/>
      <c r="BV37" s="94"/>
      <c r="BW37" s="94"/>
      <c r="BX37" s="94"/>
      <c r="BY37" s="108"/>
      <c r="BZ37" s="108"/>
      <c r="CA37" s="108"/>
      <c r="CB37" s="108"/>
      <c r="CC37" s="108"/>
      <c r="CD37" s="108"/>
      <c r="CE37" s="108"/>
      <c r="CF37" s="108"/>
      <c r="CG37" s="108"/>
      <c r="CH37" s="108"/>
      <c r="CI37" s="108"/>
      <c r="CJ37" s="108"/>
      <c r="CK37" s="108"/>
      <c r="CL37" s="108"/>
      <c r="CM37" s="94"/>
      <c r="CN37" s="94"/>
      <c r="CO37" s="94"/>
    </row>
    <row r="38" spans="1:95" ht="6.8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94"/>
      <c r="AV38" s="94"/>
      <c r="AW38" s="94"/>
      <c r="AX38" s="94"/>
      <c r="AY38" s="94"/>
      <c r="AZ38" s="94"/>
      <c r="BA38" s="94"/>
      <c r="BB38" s="207">
        <f>③扶養事項!N13</f>
        <v>0</v>
      </c>
      <c r="BC38" s="207"/>
      <c r="BD38" s="207"/>
      <c r="BE38" s="207"/>
      <c r="BF38" s="207"/>
      <c r="BG38" s="207"/>
      <c r="BH38" s="207"/>
      <c r="BI38" s="207"/>
      <c r="BJ38" s="94"/>
      <c r="BK38" s="94"/>
      <c r="BL38" s="94"/>
      <c r="BM38" s="94"/>
      <c r="BN38" s="94"/>
      <c r="BO38" s="209"/>
      <c r="BP38" s="209"/>
      <c r="BQ38" s="209"/>
      <c r="BR38" s="209"/>
      <c r="BS38" s="209"/>
      <c r="BT38" s="209"/>
      <c r="BU38" s="209"/>
      <c r="BV38" s="94"/>
      <c r="BW38" s="94"/>
      <c r="BX38" s="204">
        <f>③扶養事項!O13</f>
        <v>0</v>
      </c>
      <c r="BY38" s="204"/>
      <c r="BZ38" s="204"/>
      <c r="CA38" s="204"/>
      <c r="CB38" s="204"/>
      <c r="CC38" s="204"/>
      <c r="CD38" s="204"/>
      <c r="CE38" s="204"/>
      <c r="CF38" s="204"/>
      <c r="CG38" s="204"/>
      <c r="CH38" s="204"/>
      <c r="CI38" s="204"/>
      <c r="CJ38" s="204"/>
      <c r="CK38" s="204"/>
      <c r="CL38" s="204"/>
      <c r="CM38" s="94"/>
      <c r="CN38" s="94"/>
      <c r="CO38" s="94"/>
    </row>
    <row r="39" spans="1:95" ht="6.85" customHeight="1">
      <c r="A39" s="94"/>
      <c r="B39" s="94"/>
      <c r="C39" s="94"/>
      <c r="D39" s="94"/>
      <c r="E39" s="94"/>
      <c r="F39" s="94"/>
      <c r="G39" s="94"/>
      <c r="H39" s="94"/>
      <c r="I39" s="94"/>
      <c r="J39" s="94"/>
      <c r="K39" s="94"/>
      <c r="L39" s="94"/>
      <c r="M39" s="94"/>
      <c r="N39" s="205">
        <f>③扶養事項!B13</f>
        <v>0</v>
      </c>
      <c r="O39" s="205"/>
      <c r="P39" s="205"/>
      <c r="Q39" s="205"/>
      <c r="R39" s="205"/>
      <c r="S39" s="205"/>
      <c r="T39" s="205"/>
      <c r="U39" s="205"/>
      <c r="V39" s="205"/>
      <c r="W39" s="205"/>
      <c r="X39" s="205"/>
      <c r="Y39" s="205"/>
      <c r="Z39" s="200">
        <f>③扶養事項!G13</f>
        <v>0</v>
      </c>
      <c r="AA39" s="200"/>
      <c r="AB39" s="200"/>
      <c r="AC39" s="200"/>
      <c r="AD39" s="200"/>
      <c r="AE39" s="200"/>
      <c r="AF39" s="200"/>
      <c r="AG39" s="94"/>
      <c r="AH39" s="94"/>
      <c r="AI39" s="94"/>
      <c r="AJ39" s="202">
        <f>③扶養事項!H13</f>
        <v>0</v>
      </c>
      <c r="AK39" s="202"/>
      <c r="AL39" s="202"/>
      <c r="AM39" s="202"/>
      <c r="AN39" s="200">
        <f>③扶養事項!I13</f>
        <v>0</v>
      </c>
      <c r="AO39" s="200"/>
      <c r="AP39" s="200"/>
      <c r="AQ39" s="94"/>
      <c r="AR39" s="200">
        <f>③扶養事項!J13</f>
        <v>0</v>
      </c>
      <c r="AS39" s="200"/>
      <c r="AT39" s="200"/>
      <c r="AU39" s="94"/>
      <c r="AV39" s="94"/>
      <c r="AW39" s="94"/>
      <c r="AX39" s="94"/>
      <c r="AY39" s="94"/>
      <c r="AZ39" s="94"/>
      <c r="BA39" s="94"/>
      <c r="BB39" s="207"/>
      <c r="BC39" s="207"/>
      <c r="BD39" s="207"/>
      <c r="BE39" s="207"/>
      <c r="BF39" s="207"/>
      <c r="BG39" s="207"/>
      <c r="BH39" s="207"/>
      <c r="BI39" s="207"/>
      <c r="BJ39" s="94"/>
      <c r="BK39" s="94"/>
      <c r="BL39" s="94"/>
      <c r="BM39" s="94"/>
      <c r="BN39" s="94"/>
      <c r="BO39" s="94"/>
      <c r="BP39" s="94"/>
      <c r="BQ39" s="94"/>
      <c r="BR39" s="94"/>
      <c r="BS39" s="94"/>
      <c r="BT39" s="94"/>
      <c r="BU39" s="94"/>
      <c r="BV39" s="94"/>
      <c r="BW39" s="94"/>
      <c r="BX39" s="204"/>
      <c r="BY39" s="204"/>
      <c r="BZ39" s="204"/>
      <c r="CA39" s="204"/>
      <c r="CB39" s="204"/>
      <c r="CC39" s="204"/>
      <c r="CD39" s="204"/>
      <c r="CE39" s="204"/>
      <c r="CF39" s="204"/>
      <c r="CG39" s="204"/>
      <c r="CH39" s="204"/>
      <c r="CI39" s="204"/>
      <c r="CJ39" s="204"/>
      <c r="CK39" s="204"/>
      <c r="CL39" s="204"/>
      <c r="CM39" s="94"/>
      <c r="CN39" s="94"/>
      <c r="CO39" s="94"/>
    </row>
    <row r="40" spans="1:95" ht="8.65" customHeight="1">
      <c r="A40" s="94"/>
      <c r="B40" s="94"/>
      <c r="C40" s="94"/>
      <c r="D40" s="94"/>
      <c r="E40" s="94"/>
      <c r="F40" s="94"/>
      <c r="G40" s="94"/>
      <c r="H40" s="94"/>
      <c r="I40" s="94"/>
      <c r="J40" s="94"/>
      <c r="K40" s="94"/>
      <c r="L40" s="94"/>
      <c r="M40" s="94"/>
      <c r="N40" s="205"/>
      <c r="O40" s="205"/>
      <c r="P40" s="205"/>
      <c r="Q40" s="205"/>
      <c r="R40" s="205"/>
      <c r="S40" s="205"/>
      <c r="T40" s="205"/>
      <c r="U40" s="205"/>
      <c r="V40" s="205"/>
      <c r="W40" s="205"/>
      <c r="X40" s="205"/>
      <c r="Y40" s="205"/>
      <c r="Z40" s="200"/>
      <c r="AA40" s="200"/>
      <c r="AB40" s="200"/>
      <c r="AC40" s="200"/>
      <c r="AD40" s="200"/>
      <c r="AE40" s="200"/>
      <c r="AF40" s="200"/>
      <c r="AG40" s="94"/>
      <c r="AH40" s="94"/>
      <c r="AI40" s="94"/>
      <c r="AJ40" s="202"/>
      <c r="AK40" s="202"/>
      <c r="AL40" s="202"/>
      <c r="AM40" s="202"/>
      <c r="AN40" s="200"/>
      <c r="AO40" s="200"/>
      <c r="AP40" s="200"/>
      <c r="AQ40" s="96"/>
      <c r="AR40" s="200"/>
      <c r="AS40" s="200"/>
      <c r="AT40" s="200"/>
      <c r="AU40" s="109"/>
      <c r="AV40" s="94"/>
      <c r="AW40" s="94"/>
      <c r="AX40" s="94"/>
      <c r="AY40" s="94"/>
      <c r="AZ40" s="94"/>
      <c r="BA40" s="94"/>
      <c r="BB40" s="106"/>
      <c r="BC40" s="106"/>
      <c r="BD40" s="106"/>
      <c r="BE40" s="106"/>
      <c r="BF40" s="106"/>
      <c r="BG40" s="106"/>
      <c r="BH40" s="106"/>
      <c r="BI40" s="106"/>
      <c r="BJ40" s="94"/>
      <c r="BK40" s="94"/>
      <c r="BL40" s="94"/>
      <c r="BM40" s="94"/>
      <c r="BN40" s="94"/>
      <c r="BO40" s="94"/>
      <c r="BP40" s="94"/>
      <c r="BQ40" s="94"/>
      <c r="BR40" s="94"/>
      <c r="BS40" s="94"/>
      <c r="BT40" s="94"/>
      <c r="BU40" s="94"/>
      <c r="BV40" s="94"/>
      <c r="BW40" s="94"/>
      <c r="BX40" s="204"/>
      <c r="BY40" s="204"/>
      <c r="BZ40" s="204"/>
      <c r="CA40" s="204"/>
      <c r="CB40" s="204"/>
      <c r="CC40" s="204"/>
      <c r="CD40" s="204"/>
      <c r="CE40" s="204"/>
      <c r="CF40" s="204"/>
      <c r="CG40" s="204"/>
      <c r="CH40" s="204"/>
      <c r="CI40" s="204"/>
      <c r="CJ40" s="204"/>
      <c r="CK40" s="204"/>
      <c r="CL40" s="204"/>
      <c r="CM40" s="94"/>
      <c r="CN40" s="94"/>
      <c r="CO40" s="94"/>
    </row>
    <row r="41" spans="1:95" ht="6.85"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208" t="str">
        <f>IF(②本人事項!F7="該当する","✓","")</f>
        <v/>
      </c>
      <c r="AN41" s="208"/>
      <c r="AO41" s="208"/>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row>
    <row r="42" spans="1:95" ht="9" customHeight="1">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110"/>
      <c r="AG42" s="110"/>
      <c r="AH42" s="94"/>
      <c r="AI42" s="94"/>
      <c r="AJ42" s="94"/>
      <c r="AK42" s="94"/>
      <c r="AL42" s="94"/>
      <c r="AM42" s="208"/>
      <c r="AN42" s="208"/>
      <c r="AO42" s="208"/>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row>
    <row r="43" spans="1:95" ht="6.85"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219" t="str">
        <f>IF(②本人事項!E7="一般の障害者","✓","")</f>
        <v/>
      </c>
      <c r="AA43" s="219"/>
      <c r="AB43" s="94"/>
      <c r="AC43" s="94"/>
      <c r="AD43" s="94"/>
      <c r="AE43" s="218" t="str">
        <f>IF(計算!AO4="一般の障害者","✓","")</f>
        <v/>
      </c>
      <c r="AF43" s="218"/>
      <c r="AG43" s="218"/>
      <c r="AH43" s="94"/>
      <c r="AI43" s="208">
        <f>COUNTIF(計算!AO12:AO21,"一般の障害者")</f>
        <v>0</v>
      </c>
      <c r="AJ43" s="208"/>
      <c r="AK43" s="94"/>
      <c r="AL43" s="94"/>
      <c r="AM43" s="94"/>
      <c r="AN43" s="94"/>
      <c r="AO43" s="94"/>
      <c r="AP43" s="94"/>
      <c r="AQ43" s="94"/>
      <c r="AR43" s="94"/>
      <c r="AS43" s="94"/>
      <c r="AT43" s="94"/>
      <c r="AU43" s="221">
        <f>②本人事項!I7</f>
        <v>0</v>
      </c>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94"/>
      <c r="CM43" s="94"/>
      <c r="CN43" s="94"/>
      <c r="CO43" s="94"/>
    </row>
    <row r="44" spans="1:95" ht="6.85" customHeight="1">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219"/>
      <c r="AA44" s="219"/>
      <c r="AB44" s="94"/>
      <c r="AC44" s="94"/>
      <c r="AD44" s="94"/>
      <c r="AE44" s="218"/>
      <c r="AF44" s="218"/>
      <c r="AG44" s="218"/>
      <c r="AH44" s="94"/>
      <c r="AI44" s="208"/>
      <c r="AJ44" s="208"/>
      <c r="AK44" s="94"/>
      <c r="AL44" s="94"/>
      <c r="AM44" s="208" t="str">
        <f>IF(②本人事項!G7="該当する","✓","")</f>
        <v/>
      </c>
      <c r="AN44" s="208"/>
      <c r="AO44" s="208"/>
      <c r="AP44" s="94"/>
      <c r="AQ44" s="94"/>
      <c r="AR44" s="94"/>
      <c r="AS44" s="94"/>
      <c r="AT44" s="94"/>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111"/>
      <c r="CM44" s="111"/>
      <c r="CN44" s="111"/>
      <c r="CO44" s="111"/>
      <c r="CP44" s="41"/>
      <c r="CQ44" s="41"/>
    </row>
    <row r="45" spans="1:95" ht="6.85" customHeight="1">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219" t="str">
        <f>IF(②本人事項!E7="特別障害者","✓","")</f>
        <v/>
      </c>
      <c r="AA45" s="219"/>
      <c r="AB45" s="94"/>
      <c r="AC45" s="94"/>
      <c r="AD45" s="94"/>
      <c r="AE45" s="218" t="str">
        <f>IF(計算!AO4="特別障害者","✓","")</f>
        <v/>
      </c>
      <c r="AF45" s="218"/>
      <c r="AG45" s="218"/>
      <c r="AH45" s="94"/>
      <c r="AI45" s="208">
        <f>COUNTIF(計算!AO12:AO21,"特別障害者")</f>
        <v>0</v>
      </c>
      <c r="AJ45" s="208"/>
      <c r="AK45" s="94"/>
      <c r="AL45" s="94"/>
      <c r="AM45" s="208" t="str">
        <f>IF(②本人事項!H7="該当する","✓","")</f>
        <v/>
      </c>
      <c r="AN45" s="208"/>
      <c r="AO45" s="208"/>
      <c r="AP45" s="94"/>
      <c r="AQ45" s="94"/>
      <c r="AR45" s="94"/>
      <c r="AS45" s="94"/>
      <c r="AT45" s="94"/>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c r="CC45" s="221"/>
      <c r="CD45" s="221"/>
      <c r="CE45" s="221"/>
      <c r="CF45" s="221"/>
      <c r="CG45" s="221"/>
      <c r="CH45" s="221"/>
      <c r="CI45" s="221"/>
      <c r="CJ45" s="221"/>
      <c r="CK45" s="221"/>
      <c r="CL45" s="111"/>
      <c r="CM45" s="111"/>
      <c r="CN45" s="111"/>
      <c r="CO45" s="111"/>
      <c r="CP45" s="41"/>
      <c r="CQ45" s="41"/>
    </row>
    <row r="46" spans="1:95" ht="6.85" customHeight="1">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219"/>
      <c r="AA46" s="219"/>
      <c r="AB46" s="94"/>
      <c r="AC46" s="94"/>
      <c r="AD46" s="94"/>
      <c r="AE46" s="218"/>
      <c r="AF46" s="218"/>
      <c r="AG46" s="218"/>
      <c r="AH46" s="94"/>
      <c r="AI46" s="208"/>
      <c r="AJ46" s="208"/>
      <c r="AK46" s="94"/>
      <c r="AL46" s="94"/>
      <c r="AM46" s="208"/>
      <c r="AN46" s="208"/>
      <c r="AO46" s="208"/>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row>
    <row r="47" spans="1:95" ht="6.8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218" t="str">
        <f>IF(計算!AO4="同居特別障害者","✓","")</f>
        <v/>
      </c>
      <c r="AF47" s="218"/>
      <c r="AG47" s="218"/>
      <c r="AH47" s="94"/>
      <c r="AI47" s="208">
        <f>COUNTIF(計算!AO12:AO21,"同居特別障害者")</f>
        <v>0</v>
      </c>
      <c r="AJ47" s="208"/>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row>
    <row r="48" spans="1:95" ht="6.85" customHeight="1">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218"/>
      <c r="AF48" s="218"/>
      <c r="AG48" s="218"/>
      <c r="AH48" s="94"/>
      <c r="AI48" s="208"/>
      <c r="AJ48" s="208"/>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row>
    <row r="49" spans="1:93" ht="6.8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row>
    <row r="50" spans="1:93" ht="6.85" customHeight="1">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row>
    <row r="51" spans="1:93" ht="6.8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row>
    <row r="52" spans="1:93" ht="6.85" customHeight="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row>
    <row r="53" spans="1:93" ht="6.85" customHeight="1">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row>
    <row r="54" spans="1:93" ht="6.85" customHeight="1">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row>
    <row r="55" spans="1:93" ht="6.8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row>
    <row r="56" spans="1:93" ht="6.8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row>
    <row r="57" spans="1:93" ht="6.8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row>
    <row r="58" spans="1:93" ht="6.85"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row>
    <row r="59" spans="1:93" ht="6.8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row>
    <row r="60" spans="1:93" ht="6.85" customHeight="1">
      <c r="A60" s="94"/>
      <c r="B60" s="94"/>
      <c r="C60" s="94"/>
      <c r="D60" s="94"/>
      <c r="E60" s="94"/>
      <c r="F60" s="94"/>
      <c r="G60" s="94"/>
      <c r="H60" s="94"/>
      <c r="I60" s="94"/>
      <c r="J60" s="94"/>
      <c r="K60" s="94"/>
      <c r="L60" s="94"/>
      <c r="M60" s="94"/>
      <c r="N60" s="214">
        <f>③扶養事項!C20</f>
        <v>0</v>
      </c>
      <c r="O60" s="214"/>
      <c r="P60" s="214"/>
      <c r="Q60" s="214"/>
      <c r="R60" s="214"/>
      <c r="S60" s="214"/>
      <c r="T60" s="214"/>
      <c r="U60" s="214"/>
      <c r="V60" s="214"/>
      <c r="W60" s="214"/>
      <c r="X60" s="214"/>
      <c r="Y60" s="203">
        <f>③扶養事項!D20</f>
        <v>0</v>
      </c>
      <c r="Z60" s="203"/>
      <c r="AA60" s="203"/>
      <c r="AB60" s="203"/>
      <c r="AC60" s="203"/>
      <c r="AD60" s="203"/>
      <c r="AE60" s="203"/>
      <c r="AF60" s="203">
        <f>③扶養事項!E20</f>
        <v>0</v>
      </c>
      <c r="AG60" s="203"/>
      <c r="AH60" s="203"/>
      <c r="AI60" s="203"/>
      <c r="AJ60" s="203"/>
      <c r="AK60" s="203"/>
      <c r="AL60" s="203"/>
      <c r="AM60" s="203">
        <f>③扶養事項!F20</f>
        <v>0</v>
      </c>
      <c r="AN60" s="203"/>
      <c r="AO60" s="203"/>
      <c r="AP60" s="203"/>
      <c r="AQ60" s="203"/>
      <c r="AR60" s="99"/>
      <c r="AS60" s="200">
        <f>③扶養事項!G20</f>
        <v>0</v>
      </c>
      <c r="AT60" s="200"/>
      <c r="AU60" s="200"/>
      <c r="AV60" s="220">
        <f>③扶養事項!H20</f>
        <v>0</v>
      </c>
      <c r="AW60" s="220"/>
      <c r="AX60" s="220"/>
      <c r="AY60" s="200">
        <f>③扶養事項!I20</f>
        <v>0</v>
      </c>
      <c r="AZ60" s="200"/>
      <c r="BA60" s="200">
        <f>③扶養事項!J20</f>
        <v>0</v>
      </c>
      <c r="BB60" s="200"/>
      <c r="BC60" s="217">
        <f>③扶養事項!O20</f>
        <v>0</v>
      </c>
      <c r="BD60" s="217"/>
      <c r="BE60" s="217"/>
      <c r="BF60" s="217"/>
      <c r="BG60" s="217"/>
      <c r="BH60" s="217"/>
      <c r="BI60" s="217"/>
      <c r="BJ60" s="217"/>
      <c r="BK60" s="217"/>
      <c r="BL60" s="217"/>
      <c r="BM60" s="217"/>
      <c r="BN60" s="217"/>
      <c r="BO60" s="217"/>
      <c r="BP60" s="217"/>
      <c r="BQ60" s="217"/>
      <c r="BR60" s="217"/>
      <c r="BS60" s="217"/>
      <c r="BT60" s="217"/>
      <c r="BU60" s="217"/>
      <c r="BV60" s="217"/>
      <c r="BW60" s="217"/>
      <c r="BX60" s="200" t="str">
        <f>IF(③扶養事項!K20="該当","○非居住者","")</f>
        <v/>
      </c>
      <c r="BY60" s="200"/>
      <c r="BZ60" s="200"/>
      <c r="CA60" s="200"/>
      <c r="CB60" s="200"/>
      <c r="CC60" s="200"/>
      <c r="CD60" s="200"/>
      <c r="CE60" s="222">
        <f>③扶養事項!N20</f>
        <v>0</v>
      </c>
      <c r="CF60" s="222"/>
      <c r="CG60" s="222"/>
      <c r="CH60" s="222"/>
      <c r="CI60" s="222"/>
      <c r="CJ60" s="222"/>
      <c r="CK60" s="94"/>
      <c r="CL60" s="94"/>
      <c r="CM60" s="94"/>
      <c r="CN60" s="94"/>
      <c r="CO60" s="94"/>
    </row>
    <row r="61" spans="1:93" ht="8.75" customHeight="1">
      <c r="A61" s="94"/>
      <c r="B61" s="94"/>
      <c r="C61" s="94"/>
      <c r="K61" s="94"/>
      <c r="L61" s="94"/>
      <c r="M61" s="94"/>
      <c r="N61" s="98">
        <f>③扶養事項!B20</f>
        <v>0</v>
      </c>
      <c r="O61" s="98"/>
      <c r="P61" s="98"/>
      <c r="Q61" s="98"/>
      <c r="R61" s="98"/>
      <c r="S61" s="98"/>
      <c r="T61" s="98"/>
      <c r="U61" s="98"/>
      <c r="V61" s="98"/>
      <c r="W61" s="98"/>
      <c r="X61" s="98"/>
      <c r="Y61" s="203"/>
      <c r="Z61" s="203"/>
      <c r="AA61" s="203"/>
      <c r="AB61" s="203"/>
      <c r="AC61" s="203"/>
      <c r="AD61" s="203"/>
      <c r="AE61" s="203"/>
      <c r="AF61" s="203"/>
      <c r="AG61" s="203"/>
      <c r="AH61" s="203"/>
      <c r="AI61" s="203"/>
      <c r="AJ61" s="203"/>
      <c r="AK61" s="203"/>
      <c r="AL61" s="203"/>
      <c r="AM61" s="203"/>
      <c r="AN61" s="203"/>
      <c r="AO61" s="203"/>
      <c r="AP61" s="203"/>
      <c r="AQ61" s="203"/>
      <c r="AR61" s="99"/>
      <c r="AS61" s="200"/>
      <c r="AT61" s="200"/>
      <c r="AU61" s="200"/>
      <c r="AV61" s="220"/>
      <c r="AW61" s="220"/>
      <c r="AX61" s="220"/>
      <c r="AY61" s="200"/>
      <c r="AZ61" s="200"/>
      <c r="BA61" s="200"/>
      <c r="BB61" s="200"/>
      <c r="BC61" s="217"/>
      <c r="BD61" s="217"/>
      <c r="BE61" s="217"/>
      <c r="BF61" s="217"/>
      <c r="BG61" s="217"/>
      <c r="BH61" s="217"/>
      <c r="BI61" s="217"/>
      <c r="BJ61" s="217"/>
      <c r="BK61" s="217"/>
      <c r="BL61" s="217"/>
      <c r="BM61" s="217"/>
      <c r="BN61" s="217"/>
      <c r="BO61" s="217"/>
      <c r="BP61" s="217"/>
      <c r="BQ61" s="217"/>
      <c r="BR61" s="217"/>
      <c r="BS61" s="217"/>
      <c r="BT61" s="217"/>
      <c r="BU61" s="217"/>
      <c r="BV61" s="217"/>
      <c r="BW61" s="217"/>
      <c r="BX61" s="200"/>
      <c r="BY61" s="200"/>
      <c r="BZ61" s="200"/>
      <c r="CA61" s="200"/>
      <c r="CB61" s="200"/>
      <c r="CC61" s="200"/>
      <c r="CD61" s="200"/>
      <c r="CE61" s="222"/>
      <c r="CF61" s="222"/>
      <c r="CG61" s="222"/>
      <c r="CH61" s="222"/>
      <c r="CI61" s="222"/>
      <c r="CJ61" s="222"/>
      <c r="CK61" s="94"/>
      <c r="CL61" s="94"/>
      <c r="CM61" s="94"/>
      <c r="CN61" s="94"/>
      <c r="CO61" s="94"/>
    </row>
    <row r="62" spans="1:93" ht="8.75" customHeight="1">
      <c r="A62" s="94"/>
      <c r="B62" s="94"/>
      <c r="C62" s="94"/>
      <c r="D62" s="216" t="s">
        <v>170</v>
      </c>
      <c r="E62" s="216"/>
      <c r="F62" s="216"/>
      <c r="G62" s="216"/>
      <c r="H62" s="216"/>
      <c r="I62" s="216"/>
      <c r="J62" s="216"/>
      <c r="K62" s="216"/>
      <c r="L62" s="94"/>
      <c r="M62" s="94"/>
      <c r="N62" s="140">
        <f>③扶養事項!C21</f>
        <v>0</v>
      </c>
      <c r="O62" s="140"/>
      <c r="P62" s="140"/>
      <c r="Q62" s="140"/>
      <c r="R62" s="140"/>
      <c r="S62" s="140"/>
      <c r="T62" s="140"/>
      <c r="U62" s="140"/>
      <c r="V62" s="140"/>
      <c r="W62" s="140"/>
      <c r="X62" s="140"/>
      <c r="Y62" s="203">
        <f>③扶養事項!D21</f>
        <v>0</v>
      </c>
      <c r="Z62" s="203"/>
      <c r="AA62" s="203"/>
      <c r="AB62" s="203"/>
      <c r="AC62" s="203"/>
      <c r="AD62" s="203"/>
      <c r="AE62" s="203"/>
      <c r="AF62" s="203">
        <f>③扶養事項!E21</f>
        <v>0</v>
      </c>
      <c r="AG62" s="203"/>
      <c r="AH62" s="203"/>
      <c r="AI62" s="203"/>
      <c r="AJ62" s="203"/>
      <c r="AK62" s="203"/>
      <c r="AL62" s="203"/>
      <c r="AM62" s="203">
        <f>③扶養事項!F21</f>
        <v>0</v>
      </c>
      <c r="AN62" s="203"/>
      <c r="AO62" s="203"/>
      <c r="AP62" s="203"/>
      <c r="AQ62" s="203"/>
      <c r="AR62" s="99"/>
      <c r="AS62" s="200">
        <f>③扶養事項!G21</f>
        <v>0</v>
      </c>
      <c r="AT62" s="200"/>
      <c r="AU62" s="200"/>
      <c r="AV62" s="220">
        <f>③扶養事項!H21</f>
        <v>0</v>
      </c>
      <c r="AW62" s="220"/>
      <c r="AX62" s="220"/>
      <c r="AY62" s="200">
        <f>③扶養事項!I21</f>
        <v>0</v>
      </c>
      <c r="AZ62" s="200"/>
      <c r="BA62" s="200">
        <f>③扶養事項!J21</f>
        <v>0</v>
      </c>
      <c r="BB62" s="200"/>
      <c r="BC62" s="217">
        <f>③扶養事項!O21</f>
        <v>0</v>
      </c>
      <c r="BD62" s="217"/>
      <c r="BE62" s="217"/>
      <c r="BF62" s="217"/>
      <c r="BG62" s="217"/>
      <c r="BH62" s="217"/>
      <c r="BI62" s="217"/>
      <c r="BJ62" s="217"/>
      <c r="BK62" s="217"/>
      <c r="BL62" s="217"/>
      <c r="BM62" s="217"/>
      <c r="BN62" s="217"/>
      <c r="BO62" s="217"/>
      <c r="BP62" s="217"/>
      <c r="BQ62" s="217"/>
      <c r="BR62" s="217"/>
      <c r="BS62" s="217"/>
      <c r="BT62" s="217"/>
      <c r="BU62" s="217"/>
      <c r="BV62" s="217"/>
      <c r="BW62" s="217"/>
      <c r="BX62" s="200" t="str">
        <f>IF(③扶養事項!K21="該当","○非居住者","")</f>
        <v/>
      </c>
      <c r="BY62" s="200"/>
      <c r="BZ62" s="200"/>
      <c r="CA62" s="200"/>
      <c r="CB62" s="200"/>
      <c r="CC62" s="200"/>
      <c r="CD62" s="200"/>
      <c r="CE62" s="222">
        <f>③扶養事項!N21</f>
        <v>0</v>
      </c>
      <c r="CF62" s="222"/>
      <c r="CG62" s="222"/>
      <c r="CH62" s="222"/>
      <c r="CI62" s="222"/>
      <c r="CJ62" s="222"/>
      <c r="CK62" s="94"/>
      <c r="CL62" s="94"/>
      <c r="CM62" s="94"/>
      <c r="CN62" s="94"/>
      <c r="CO62" s="94"/>
    </row>
    <row r="63" spans="1:93" ht="10.5" customHeight="1">
      <c r="A63" s="94"/>
      <c r="B63" s="94"/>
      <c r="C63" s="94"/>
      <c r="D63" s="216"/>
      <c r="E63" s="216"/>
      <c r="F63" s="216"/>
      <c r="G63" s="216"/>
      <c r="H63" s="216"/>
      <c r="I63" s="216"/>
      <c r="J63" s="216"/>
      <c r="K63" s="216"/>
      <c r="L63" s="94"/>
      <c r="M63" s="94"/>
      <c r="N63" s="217">
        <f>③扶養事項!B21</f>
        <v>0</v>
      </c>
      <c r="O63" s="217"/>
      <c r="P63" s="217"/>
      <c r="Q63" s="217"/>
      <c r="R63" s="217"/>
      <c r="S63" s="217"/>
      <c r="T63" s="217"/>
      <c r="U63" s="217"/>
      <c r="V63" s="217"/>
      <c r="W63" s="217"/>
      <c r="X63" s="217"/>
      <c r="Y63" s="203"/>
      <c r="Z63" s="203"/>
      <c r="AA63" s="203"/>
      <c r="AB63" s="203"/>
      <c r="AC63" s="203"/>
      <c r="AD63" s="203"/>
      <c r="AE63" s="203"/>
      <c r="AF63" s="203"/>
      <c r="AG63" s="203"/>
      <c r="AH63" s="203"/>
      <c r="AI63" s="203"/>
      <c r="AJ63" s="203"/>
      <c r="AK63" s="203"/>
      <c r="AL63" s="203"/>
      <c r="AM63" s="203"/>
      <c r="AN63" s="203"/>
      <c r="AO63" s="203"/>
      <c r="AP63" s="203"/>
      <c r="AQ63" s="203"/>
      <c r="AR63" s="99"/>
      <c r="AS63" s="200"/>
      <c r="AT63" s="200"/>
      <c r="AU63" s="200"/>
      <c r="AV63" s="220"/>
      <c r="AW63" s="220"/>
      <c r="AX63" s="220"/>
      <c r="AY63" s="200"/>
      <c r="AZ63" s="200"/>
      <c r="BA63" s="200"/>
      <c r="BB63" s="200"/>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00"/>
      <c r="BY63" s="200"/>
      <c r="BZ63" s="200"/>
      <c r="CA63" s="200"/>
      <c r="CB63" s="200"/>
      <c r="CC63" s="200"/>
      <c r="CD63" s="200"/>
      <c r="CE63" s="222"/>
      <c r="CF63" s="222"/>
      <c r="CG63" s="222"/>
      <c r="CH63" s="222"/>
      <c r="CI63" s="222"/>
      <c r="CJ63" s="222"/>
      <c r="CK63" s="94"/>
      <c r="CL63" s="94"/>
      <c r="CM63" s="94"/>
      <c r="CN63" s="94"/>
      <c r="CO63" s="94"/>
    </row>
    <row r="64" spans="1:93" ht="6.85" customHeight="1">
      <c r="A64" s="94"/>
      <c r="B64" s="94"/>
      <c r="C64" s="94"/>
      <c r="D64" s="95"/>
      <c r="E64" s="95"/>
      <c r="F64" s="95"/>
      <c r="G64" s="95"/>
      <c r="H64" s="95"/>
      <c r="I64" s="95"/>
      <c r="J64" s="95"/>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row>
    <row r="65" spans="1:93" ht="6.8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row>
  </sheetData>
  <sheetProtection algorithmName="SHA-512" hashValue="nh/Ef26YiZ/eJBI70pcW+awD/fCJKVdYL5GBe2PnnzWAihO177U6pN6e56o250bihVkdOyQZGgwAeUwJpX5yWA==" saltValue="//osAY96J6ixG4IEpRH+Mg==" spinCount="100000" sheet="1" objects="1" scenarios="1"/>
  <mergeCells count="113">
    <mergeCell ref="AN37:AT38"/>
    <mergeCell ref="AN35:AP36"/>
    <mergeCell ref="AR35:AT36"/>
    <mergeCell ref="BB28:BI29"/>
    <mergeCell ref="BB38:BI39"/>
    <mergeCell ref="AN30:AP31"/>
    <mergeCell ref="BO37:BU38"/>
    <mergeCell ref="AN39:AP40"/>
    <mergeCell ref="AN33:AT34"/>
    <mergeCell ref="BO28:BU29"/>
    <mergeCell ref="BO33:BU34"/>
    <mergeCell ref="AR30:AT31"/>
    <mergeCell ref="BB33:BI34"/>
    <mergeCell ref="BC62:BW63"/>
    <mergeCell ref="AR39:AT40"/>
    <mergeCell ref="AS62:AU63"/>
    <mergeCell ref="AV62:AX63"/>
    <mergeCell ref="AY62:AZ63"/>
    <mergeCell ref="BA62:BB63"/>
    <mergeCell ref="BX38:CL40"/>
    <mergeCell ref="AU43:CK45"/>
    <mergeCell ref="AM44:AO44"/>
    <mergeCell ref="AM41:AO42"/>
    <mergeCell ref="BX60:CD61"/>
    <mergeCell ref="BX62:CD63"/>
    <mergeCell ref="AM60:AQ61"/>
    <mergeCell ref="AM62:AQ63"/>
    <mergeCell ref="AM45:AO46"/>
    <mergeCell ref="CE62:CJ63"/>
    <mergeCell ref="CE60:CJ61"/>
    <mergeCell ref="AS60:AU61"/>
    <mergeCell ref="AV60:AX61"/>
    <mergeCell ref="AY60:AZ61"/>
    <mergeCell ref="BA60:BB61"/>
    <mergeCell ref="BC60:BW61"/>
    <mergeCell ref="AJ39:AM40"/>
    <mergeCell ref="AG37:AM38"/>
    <mergeCell ref="AF60:AL61"/>
    <mergeCell ref="AI43:AJ44"/>
    <mergeCell ref="AI45:AJ46"/>
    <mergeCell ref="AI47:AJ48"/>
    <mergeCell ref="N32:Y33"/>
    <mergeCell ref="F34:K35"/>
    <mergeCell ref="N63:X63"/>
    <mergeCell ref="N60:X60"/>
    <mergeCell ref="N34:Y35"/>
    <mergeCell ref="N39:Y40"/>
    <mergeCell ref="N37:Y37"/>
    <mergeCell ref="Y60:AE61"/>
    <mergeCell ref="Y62:AE63"/>
    <mergeCell ref="Z37:AF38"/>
    <mergeCell ref="AE43:AG44"/>
    <mergeCell ref="AE45:AG46"/>
    <mergeCell ref="AF62:AL63"/>
    <mergeCell ref="Z45:AA46"/>
    <mergeCell ref="Z43:AA44"/>
    <mergeCell ref="D62:K63"/>
    <mergeCell ref="AE47:AG48"/>
    <mergeCell ref="Z39:AF40"/>
    <mergeCell ref="Z35:AF36"/>
    <mergeCell ref="AJ35:AM36"/>
    <mergeCell ref="CK3:CL4"/>
    <mergeCell ref="BZ3:CB4"/>
    <mergeCell ref="AY7:BE9"/>
    <mergeCell ref="BF7:BL9"/>
    <mergeCell ref="W4:AP6"/>
    <mergeCell ref="AZ5:BS6"/>
    <mergeCell ref="AZ3:BR4"/>
    <mergeCell ref="BZ5:CN7"/>
    <mergeCell ref="BZ8:CG9"/>
    <mergeCell ref="BM7:BR9"/>
    <mergeCell ref="CC3:CD4"/>
    <mergeCell ref="BC10:BF10"/>
    <mergeCell ref="CL10:CM12"/>
    <mergeCell ref="AJ30:AM31"/>
    <mergeCell ref="Z22:AF23"/>
    <mergeCell ref="AG22:AM23"/>
    <mergeCell ref="AG33:AM34"/>
    <mergeCell ref="Z24:AF26"/>
    <mergeCell ref="AJ24:AM26"/>
    <mergeCell ref="Z33:AF34"/>
    <mergeCell ref="CJ10:CK12"/>
    <mergeCell ref="BO18:BU19"/>
    <mergeCell ref="AN22:AT23"/>
    <mergeCell ref="BX22:CL25"/>
    <mergeCell ref="BO22:BU23"/>
    <mergeCell ref="AN24:AP26"/>
    <mergeCell ref="AR24:AT26"/>
    <mergeCell ref="BX32:CL35"/>
    <mergeCell ref="N27:Y28"/>
    <mergeCell ref="CG3:CH4"/>
    <mergeCell ref="N22:Y22"/>
    <mergeCell ref="V10:AQ12"/>
    <mergeCell ref="AJ20:AM21"/>
    <mergeCell ref="Z27:AF28"/>
    <mergeCell ref="AG27:AM28"/>
    <mergeCell ref="AN27:AT28"/>
    <mergeCell ref="BX27:CL30"/>
    <mergeCell ref="AN20:AP21"/>
    <mergeCell ref="AR20:AT21"/>
    <mergeCell ref="Z18:AF19"/>
    <mergeCell ref="AG18:AM19"/>
    <mergeCell ref="AN18:AT19"/>
    <mergeCell ref="N18:Y18"/>
    <mergeCell ref="N19:Y20"/>
    <mergeCell ref="AY11:CD12"/>
    <mergeCell ref="N23:Y25"/>
    <mergeCell ref="N29:Y30"/>
    <mergeCell ref="BH10:BK10"/>
    <mergeCell ref="Z30:AF31"/>
    <mergeCell ref="BB19:BI20"/>
    <mergeCell ref="BB23:BI24"/>
    <mergeCell ref="BX18:CL21"/>
  </mergeCells>
  <phoneticPr fontId="2"/>
  <pageMargins left="0.23622047244094491" right="0.23622047244094491" top="0.35433070866141736" bottom="0.35433070866141736" header="0.31496062992125984" footer="0.31496062992125984"/>
  <pageSetup paperSize="9" scale="10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6CEA-81A6-4B45-894F-B8BEDEF3BA9C}">
  <sheetPr>
    <tabColor rgb="FF92D050"/>
  </sheetPr>
  <dimension ref="A1:EG80"/>
  <sheetViews>
    <sheetView showGridLines="0" showRowColHeaders="0" zoomScale="85" zoomScaleNormal="85" workbookViewId="0">
      <selection activeCell="EB25" sqref="EB25"/>
    </sheetView>
  </sheetViews>
  <sheetFormatPr defaultColWidth="1.125" defaultRowHeight="5.75" customHeight="1"/>
  <cols>
    <col min="1" max="55" width="1.125" style="38"/>
    <col min="56" max="56" width="0.75" style="38" customWidth="1"/>
    <col min="57" max="57" width="1.125" style="38"/>
    <col min="58" max="58" width="1.125" style="38" customWidth="1"/>
    <col min="59" max="65" width="1.125" style="38"/>
    <col min="66" max="73" width="1.125" style="38" customWidth="1"/>
    <col min="74" max="74" width="1.125" style="38"/>
    <col min="75" max="75" width="1.375" style="38" customWidth="1"/>
    <col min="76" max="76" width="1.125" style="38" customWidth="1"/>
    <col min="77" max="86" width="1.125" style="38"/>
    <col min="87" max="87" width="0.75" style="38" customWidth="1"/>
    <col min="88" max="16384" width="1.125" style="38"/>
  </cols>
  <sheetData>
    <row r="1" spans="1:137" ht="7.25" customHeight="1">
      <c r="A1" s="94"/>
      <c r="B1" s="223" t="s">
        <v>50</v>
      </c>
      <c r="C1" s="223"/>
      <c r="D1" s="223"/>
      <c r="E1" s="223"/>
      <c r="F1" s="223"/>
      <c r="G1" s="223"/>
      <c r="H1" s="223"/>
      <c r="I1" s="223"/>
      <c r="J1" s="223"/>
      <c r="K1" s="223"/>
      <c r="L1" s="223"/>
      <c r="M1" s="223"/>
      <c r="N1" s="223"/>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row>
    <row r="2" spans="1:137" ht="5.75" customHeight="1">
      <c r="A2" s="94"/>
      <c r="B2" s="223"/>
      <c r="C2" s="223"/>
      <c r="D2" s="223"/>
      <c r="E2" s="223"/>
      <c r="F2" s="223"/>
      <c r="G2" s="223"/>
      <c r="H2" s="223"/>
      <c r="I2" s="223"/>
      <c r="J2" s="223"/>
      <c r="K2" s="223"/>
      <c r="L2" s="223"/>
      <c r="M2" s="223"/>
      <c r="N2" s="223"/>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row>
    <row r="3" spans="1:137" ht="5.75"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214">
        <f>②本人事項!C4</f>
        <v>0</v>
      </c>
      <c r="BA3" s="214"/>
      <c r="BB3" s="214"/>
      <c r="BC3" s="214"/>
      <c r="BD3" s="214"/>
      <c r="BE3" s="214"/>
      <c r="BF3" s="214"/>
      <c r="BG3" s="214"/>
      <c r="BH3" s="214"/>
      <c r="BI3" s="214"/>
      <c r="BJ3" s="214"/>
      <c r="BK3" s="214"/>
      <c r="BL3" s="214"/>
      <c r="BM3" s="214"/>
      <c r="BN3" s="214"/>
      <c r="BO3" s="214"/>
      <c r="BP3" s="214"/>
      <c r="BQ3" s="214"/>
      <c r="BR3" s="214"/>
      <c r="BS3" s="95"/>
      <c r="BT3" s="95"/>
      <c r="BU3" s="95"/>
      <c r="BV3" s="95"/>
      <c r="BW3" s="95"/>
      <c r="BX3" s="95"/>
      <c r="BY3" s="95"/>
      <c r="BZ3" s="200">
        <f>②本人事項!G4</f>
        <v>0</v>
      </c>
      <c r="CA3" s="200"/>
      <c r="CB3" s="200"/>
      <c r="CC3" s="200">
        <f>②本人事項!H4</f>
        <v>0</v>
      </c>
      <c r="CD3" s="200"/>
      <c r="CE3" s="96"/>
      <c r="CF3" s="96"/>
      <c r="CG3" s="200">
        <f>②本人事項!I4</f>
        <v>0</v>
      </c>
      <c r="CH3" s="200"/>
      <c r="CI3" s="96"/>
      <c r="CJ3" s="96"/>
      <c r="CK3" s="200">
        <f>②本人事項!J4</f>
        <v>0</v>
      </c>
      <c r="CL3" s="200"/>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row>
    <row r="4" spans="1:137" ht="9.4" customHeight="1">
      <c r="A4" s="94"/>
      <c r="B4" s="94"/>
      <c r="C4" s="94"/>
      <c r="D4" s="94"/>
      <c r="E4" s="94"/>
      <c r="F4" s="94"/>
      <c r="G4" s="94"/>
      <c r="H4" s="94"/>
      <c r="I4" s="94"/>
      <c r="J4" s="94"/>
      <c r="K4" s="94"/>
      <c r="L4" s="94"/>
      <c r="M4" s="94"/>
      <c r="N4" s="94"/>
      <c r="O4" s="94"/>
      <c r="P4" s="94"/>
      <c r="Q4" s="94"/>
      <c r="R4" s="94"/>
      <c r="S4" s="94"/>
      <c r="T4" s="94"/>
      <c r="U4" s="94"/>
      <c r="V4" s="94"/>
      <c r="W4" s="212">
        <f>①事業者名!C3</f>
        <v>0</v>
      </c>
      <c r="X4" s="212"/>
      <c r="Y4" s="212"/>
      <c r="Z4" s="212"/>
      <c r="AA4" s="212"/>
      <c r="AB4" s="212"/>
      <c r="AC4" s="212"/>
      <c r="AD4" s="212"/>
      <c r="AE4" s="212"/>
      <c r="AF4" s="212"/>
      <c r="AG4" s="212"/>
      <c r="AH4" s="212"/>
      <c r="AI4" s="212"/>
      <c r="AJ4" s="212"/>
      <c r="AK4" s="212"/>
      <c r="AL4" s="212"/>
      <c r="AM4" s="212"/>
      <c r="AN4" s="212"/>
      <c r="AO4" s="212"/>
      <c r="AP4" s="212"/>
      <c r="AQ4" s="97"/>
      <c r="AR4" s="97"/>
      <c r="AS4" s="97"/>
      <c r="AT4" s="97"/>
      <c r="AU4" s="97"/>
      <c r="AV4" s="97"/>
      <c r="AW4" s="94"/>
      <c r="AX4" s="94"/>
      <c r="AY4" s="94"/>
      <c r="AZ4" s="214"/>
      <c r="BA4" s="214"/>
      <c r="BB4" s="214"/>
      <c r="BC4" s="214"/>
      <c r="BD4" s="214"/>
      <c r="BE4" s="214"/>
      <c r="BF4" s="214"/>
      <c r="BG4" s="214"/>
      <c r="BH4" s="214"/>
      <c r="BI4" s="214"/>
      <c r="BJ4" s="214"/>
      <c r="BK4" s="214"/>
      <c r="BL4" s="214"/>
      <c r="BM4" s="214"/>
      <c r="BN4" s="214"/>
      <c r="BO4" s="214"/>
      <c r="BP4" s="214"/>
      <c r="BQ4" s="214"/>
      <c r="BR4" s="214"/>
      <c r="BS4" s="94"/>
      <c r="BT4" s="94"/>
      <c r="BU4" s="94"/>
      <c r="BV4" s="94"/>
      <c r="BW4" s="94"/>
      <c r="BX4" s="94"/>
      <c r="BY4" s="94"/>
      <c r="BZ4" s="200"/>
      <c r="CA4" s="200"/>
      <c r="CB4" s="200"/>
      <c r="CC4" s="200"/>
      <c r="CD4" s="200"/>
      <c r="CE4" s="98"/>
      <c r="CF4" s="98"/>
      <c r="CG4" s="200"/>
      <c r="CH4" s="200"/>
      <c r="CI4" s="96"/>
      <c r="CJ4" s="96"/>
      <c r="CK4" s="200"/>
      <c r="CL4" s="200"/>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row>
    <row r="5" spans="1:137" ht="5.75" customHeight="1">
      <c r="A5" s="94"/>
      <c r="B5" s="94"/>
      <c r="C5" s="94"/>
      <c r="D5" s="94"/>
      <c r="E5" s="94"/>
      <c r="F5" s="94"/>
      <c r="G5" s="94"/>
      <c r="H5" s="94"/>
      <c r="I5" s="94"/>
      <c r="J5" s="94"/>
      <c r="K5" s="94"/>
      <c r="L5" s="94"/>
      <c r="M5" s="94"/>
      <c r="N5" s="94"/>
      <c r="O5" s="94"/>
      <c r="P5" s="94"/>
      <c r="Q5" s="94"/>
      <c r="R5" s="94"/>
      <c r="S5" s="94"/>
      <c r="T5" s="94"/>
      <c r="U5" s="94"/>
      <c r="V5" s="94"/>
      <c r="W5" s="212"/>
      <c r="X5" s="212"/>
      <c r="Y5" s="212"/>
      <c r="Z5" s="212"/>
      <c r="AA5" s="212"/>
      <c r="AB5" s="212"/>
      <c r="AC5" s="212"/>
      <c r="AD5" s="212"/>
      <c r="AE5" s="212"/>
      <c r="AF5" s="212"/>
      <c r="AG5" s="212"/>
      <c r="AH5" s="212"/>
      <c r="AI5" s="212"/>
      <c r="AJ5" s="212"/>
      <c r="AK5" s="212"/>
      <c r="AL5" s="212"/>
      <c r="AM5" s="212"/>
      <c r="AN5" s="212"/>
      <c r="AO5" s="212"/>
      <c r="AP5" s="212"/>
      <c r="AQ5" s="97"/>
      <c r="AR5" s="97"/>
      <c r="AS5" s="97"/>
      <c r="AT5" s="97"/>
      <c r="AU5" s="97"/>
      <c r="AV5" s="97"/>
      <c r="AW5" s="94"/>
      <c r="AX5" s="94"/>
      <c r="AY5" s="94"/>
      <c r="AZ5" s="213">
        <f>②本人事項!B4</f>
        <v>0</v>
      </c>
      <c r="BA5" s="213"/>
      <c r="BB5" s="213"/>
      <c r="BC5" s="213"/>
      <c r="BD5" s="213"/>
      <c r="BE5" s="213"/>
      <c r="BF5" s="213"/>
      <c r="BG5" s="213"/>
      <c r="BH5" s="213"/>
      <c r="BI5" s="213"/>
      <c r="BJ5" s="213"/>
      <c r="BK5" s="213"/>
      <c r="BL5" s="213"/>
      <c r="BM5" s="213"/>
      <c r="BN5" s="213"/>
      <c r="BO5" s="213"/>
      <c r="BP5" s="213"/>
      <c r="BQ5" s="213"/>
      <c r="BR5" s="213"/>
      <c r="BS5" s="213"/>
      <c r="BT5" s="98"/>
      <c r="BU5" s="98"/>
      <c r="BV5" s="98"/>
      <c r="BW5" s="98"/>
      <c r="BX5" s="98"/>
      <c r="BY5" s="98"/>
      <c r="BZ5" s="215">
        <f>②本人事項!B7</f>
        <v>0</v>
      </c>
      <c r="CA5" s="215"/>
      <c r="CB5" s="215"/>
      <c r="CC5" s="215"/>
      <c r="CD5" s="215"/>
      <c r="CE5" s="215"/>
      <c r="CF5" s="215"/>
      <c r="CG5" s="215"/>
      <c r="CH5" s="215"/>
      <c r="CI5" s="215"/>
      <c r="CJ5" s="215"/>
      <c r="CK5" s="215"/>
      <c r="CL5" s="215"/>
      <c r="CM5" s="215"/>
      <c r="CN5" s="215"/>
      <c r="CO5" s="99"/>
      <c r="CP5" s="99"/>
      <c r="CQ5" s="99"/>
      <c r="CR5" s="99"/>
      <c r="CS5" s="99"/>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row>
    <row r="6" spans="1:137" ht="5.75" customHeight="1">
      <c r="A6" s="94"/>
      <c r="B6" s="94"/>
      <c r="C6" s="94"/>
      <c r="D6" s="94"/>
      <c r="E6" s="94"/>
      <c r="F6" s="94"/>
      <c r="G6" s="94"/>
      <c r="H6" s="94"/>
      <c r="I6" s="94"/>
      <c r="J6" s="94"/>
      <c r="K6" s="94"/>
      <c r="L6" s="94"/>
      <c r="M6" s="94"/>
      <c r="N6" s="94"/>
      <c r="O6" s="94"/>
      <c r="P6" s="94"/>
      <c r="Q6" s="94"/>
      <c r="R6" s="94"/>
      <c r="S6" s="94"/>
      <c r="T6" s="94"/>
      <c r="U6" s="94"/>
      <c r="V6" s="94"/>
      <c r="W6" s="212"/>
      <c r="X6" s="212"/>
      <c r="Y6" s="212"/>
      <c r="Z6" s="212"/>
      <c r="AA6" s="212"/>
      <c r="AB6" s="212"/>
      <c r="AC6" s="212"/>
      <c r="AD6" s="212"/>
      <c r="AE6" s="212"/>
      <c r="AF6" s="212"/>
      <c r="AG6" s="212"/>
      <c r="AH6" s="212"/>
      <c r="AI6" s="212"/>
      <c r="AJ6" s="212"/>
      <c r="AK6" s="212"/>
      <c r="AL6" s="212"/>
      <c r="AM6" s="212"/>
      <c r="AN6" s="212"/>
      <c r="AO6" s="212"/>
      <c r="AP6" s="212"/>
      <c r="AQ6" s="94"/>
      <c r="AR6" s="94"/>
      <c r="AS6" s="94"/>
      <c r="AT6" s="94"/>
      <c r="AU6" s="94"/>
      <c r="AV6" s="94"/>
      <c r="AW6" s="94"/>
      <c r="AX6" s="94"/>
      <c r="AY6" s="94"/>
      <c r="AZ6" s="213"/>
      <c r="BA6" s="213"/>
      <c r="BB6" s="213"/>
      <c r="BC6" s="213"/>
      <c r="BD6" s="213"/>
      <c r="BE6" s="213"/>
      <c r="BF6" s="213"/>
      <c r="BG6" s="213"/>
      <c r="BH6" s="213"/>
      <c r="BI6" s="213"/>
      <c r="BJ6" s="213"/>
      <c r="BK6" s="213"/>
      <c r="BL6" s="213"/>
      <c r="BM6" s="213"/>
      <c r="BN6" s="213"/>
      <c r="BO6" s="213"/>
      <c r="BP6" s="213"/>
      <c r="BQ6" s="213"/>
      <c r="BR6" s="213"/>
      <c r="BS6" s="213"/>
      <c r="BT6" s="98"/>
      <c r="BU6" s="98"/>
      <c r="BV6" s="98"/>
      <c r="BW6" s="98"/>
      <c r="BX6" s="98"/>
      <c r="BY6" s="98"/>
      <c r="BZ6" s="215"/>
      <c r="CA6" s="215"/>
      <c r="CB6" s="215"/>
      <c r="CC6" s="215"/>
      <c r="CD6" s="215"/>
      <c r="CE6" s="215"/>
      <c r="CF6" s="215"/>
      <c r="CG6" s="215"/>
      <c r="CH6" s="215"/>
      <c r="CI6" s="215"/>
      <c r="CJ6" s="215"/>
      <c r="CK6" s="215"/>
      <c r="CL6" s="215"/>
      <c r="CM6" s="215"/>
      <c r="CN6" s="215"/>
      <c r="CO6" s="99"/>
      <c r="CP6" s="99"/>
      <c r="CQ6" s="99"/>
      <c r="CR6" s="99"/>
      <c r="CS6" s="99"/>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row>
    <row r="7" spans="1:137" ht="8.75"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210">
        <f>②本人事項!D4</f>
        <v>0</v>
      </c>
      <c r="AZ7" s="210"/>
      <c r="BA7" s="210"/>
      <c r="BB7" s="210"/>
      <c r="BC7" s="210"/>
      <c r="BD7" s="210"/>
      <c r="BE7" s="210"/>
      <c r="BF7" s="211">
        <f>②本人事項!E4</f>
        <v>0</v>
      </c>
      <c r="BG7" s="211"/>
      <c r="BH7" s="211"/>
      <c r="BI7" s="211"/>
      <c r="BJ7" s="211"/>
      <c r="BK7" s="211"/>
      <c r="BL7" s="211"/>
      <c r="BM7" s="210">
        <f>②本人事項!F4</f>
        <v>0</v>
      </c>
      <c r="BN7" s="210"/>
      <c r="BO7" s="210"/>
      <c r="BP7" s="210"/>
      <c r="BQ7" s="210"/>
      <c r="BR7" s="210"/>
      <c r="BS7" s="100"/>
      <c r="BT7" s="100"/>
      <c r="BU7" s="100"/>
      <c r="BV7" s="94"/>
      <c r="BW7" s="94"/>
      <c r="BX7" s="94"/>
      <c r="BY7" s="94"/>
      <c r="BZ7" s="215"/>
      <c r="CA7" s="215"/>
      <c r="CB7" s="215"/>
      <c r="CC7" s="215"/>
      <c r="CD7" s="215"/>
      <c r="CE7" s="215"/>
      <c r="CF7" s="215"/>
      <c r="CG7" s="215"/>
      <c r="CH7" s="215"/>
      <c r="CI7" s="215"/>
      <c r="CJ7" s="215"/>
      <c r="CK7" s="215"/>
      <c r="CL7" s="215"/>
      <c r="CM7" s="215"/>
      <c r="CN7" s="215"/>
      <c r="CO7" s="99"/>
      <c r="CP7" s="99"/>
      <c r="CQ7" s="99"/>
      <c r="CR7" s="99"/>
      <c r="CS7" s="99"/>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row>
    <row r="8" spans="1:137" ht="8.75" customHeight="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210"/>
      <c r="AZ8" s="210"/>
      <c r="BA8" s="210"/>
      <c r="BB8" s="210"/>
      <c r="BC8" s="210"/>
      <c r="BD8" s="210"/>
      <c r="BE8" s="210"/>
      <c r="BF8" s="211"/>
      <c r="BG8" s="211"/>
      <c r="BH8" s="211"/>
      <c r="BI8" s="211"/>
      <c r="BJ8" s="211"/>
      <c r="BK8" s="211"/>
      <c r="BL8" s="211"/>
      <c r="BM8" s="210"/>
      <c r="BN8" s="210"/>
      <c r="BO8" s="210"/>
      <c r="BP8" s="210"/>
      <c r="BQ8" s="210"/>
      <c r="BR8" s="210"/>
      <c r="BS8" s="100"/>
      <c r="BT8" s="100"/>
      <c r="BU8" s="100"/>
      <c r="BV8" s="94"/>
      <c r="BW8" s="94"/>
      <c r="BX8" s="94"/>
      <c r="BY8" s="94"/>
      <c r="BZ8" s="210">
        <f>②本人事項!C7</f>
        <v>0</v>
      </c>
      <c r="CA8" s="210"/>
      <c r="CB8" s="210"/>
      <c r="CC8" s="210"/>
      <c r="CD8" s="210"/>
      <c r="CE8" s="210"/>
      <c r="CF8" s="210"/>
      <c r="CG8" s="210"/>
      <c r="CH8" s="139"/>
      <c r="CI8" s="139"/>
      <c r="CJ8" s="139"/>
      <c r="CK8" s="139"/>
      <c r="CL8" s="139"/>
      <c r="CM8" s="139"/>
      <c r="CN8" s="139"/>
      <c r="CO8" s="99"/>
      <c r="CP8" s="99"/>
      <c r="CQ8" s="99"/>
      <c r="CR8" s="99"/>
      <c r="CS8" s="99"/>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row>
    <row r="9" spans="1:137" ht="5.75" customHeight="1">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210"/>
      <c r="AZ9" s="210"/>
      <c r="BA9" s="210"/>
      <c r="BB9" s="210"/>
      <c r="BC9" s="210"/>
      <c r="BD9" s="210"/>
      <c r="BE9" s="210"/>
      <c r="BF9" s="211"/>
      <c r="BG9" s="211"/>
      <c r="BH9" s="211"/>
      <c r="BI9" s="211"/>
      <c r="BJ9" s="211"/>
      <c r="BK9" s="211"/>
      <c r="BL9" s="211"/>
      <c r="BM9" s="210"/>
      <c r="BN9" s="210"/>
      <c r="BO9" s="210"/>
      <c r="BP9" s="210"/>
      <c r="BQ9" s="210"/>
      <c r="BR9" s="210"/>
      <c r="BS9" s="100"/>
      <c r="BT9" s="100"/>
      <c r="BU9" s="100"/>
      <c r="BV9" s="94"/>
      <c r="BW9" s="94"/>
      <c r="BX9" s="94"/>
      <c r="BY9" s="94"/>
      <c r="BZ9" s="210"/>
      <c r="CA9" s="210"/>
      <c r="CB9" s="210"/>
      <c r="CC9" s="210"/>
      <c r="CD9" s="210"/>
      <c r="CE9" s="210"/>
      <c r="CF9" s="210"/>
      <c r="CG9" s="210"/>
      <c r="CH9" s="100"/>
      <c r="CI9" s="100"/>
      <c r="CJ9" s="100"/>
      <c r="CK9" s="100"/>
      <c r="CL9" s="100"/>
      <c r="CM9" s="100"/>
      <c r="CN9" s="100"/>
      <c r="CO9" s="98"/>
      <c r="CP9" s="98"/>
      <c r="CQ9" s="98"/>
      <c r="CR9" s="98"/>
      <c r="CS9" s="98"/>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row>
    <row r="10" spans="1:137" ht="5.75" customHeight="1">
      <c r="A10" s="94"/>
      <c r="B10" s="94"/>
      <c r="C10" s="94"/>
      <c r="D10" s="94"/>
      <c r="E10" s="94"/>
      <c r="F10" s="94"/>
      <c r="G10" s="94"/>
      <c r="H10" s="94"/>
      <c r="I10" s="94"/>
      <c r="J10" s="94"/>
      <c r="K10" s="94"/>
      <c r="L10" s="94"/>
      <c r="M10" s="94"/>
      <c r="N10" s="94"/>
      <c r="O10" s="94"/>
      <c r="P10" s="94"/>
      <c r="Q10" s="94"/>
      <c r="R10" s="94"/>
      <c r="S10" s="94"/>
      <c r="T10" s="94"/>
      <c r="U10" s="94"/>
      <c r="V10" s="201">
        <f>①事業者名!C4</f>
        <v>0</v>
      </c>
      <c r="W10" s="201"/>
      <c r="X10" s="201"/>
      <c r="Y10" s="201"/>
      <c r="Z10" s="201"/>
      <c r="AA10" s="201"/>
      <c r="AB10" s="201"/>
      <c r="AC10" s="201"/>
      <c r="AD10" s="201"/>
      <c r="AE10" s="201"/>
      <c r="AF10" s="201"/>
      <c r="AG10" s="201"/>
      <c r="AH10" s="201"/>
      <c r="AI10" s="201"/>
      <c r="AJ10" s="201"/>
      <c r="AK10" s="201"/>
      <c r="AL10" s="201"/>
      <c r="AM10" s="201"/>
      <c r="AN10" s="201"/>
      <c r="AO10" s="201"/>
      <c r="AP10" s="201"/>
      <c r="AQ10" s="201"/>
      <c r="AR10" s="101"/>
      <c r="AS10" s="101"/>
      <c r="AT10" s="102"/>
      <c r="AU10" s="102"/>
      <c r="AV10" s="94"/>
      <c r="AW10" s="94"/>
      <c r="AX10" s="94"/>
      <c r="AY10" s="94"/>
      <c r="AZ10" s="94"/>
      <c r="BA10" s="94"/>
      <c r="BB10" s="94"/>
      <c r="BC10" s="200">
        <f>②本人事項!K4</f>
        <v>0</v>
      </c>
      <c r="BD10" s="200"/>
      <c r="BE10" s="200"/>
      <c r="BF10" s="200"/>
      <c r="BG10" s="103"/>
      <c r="BH10" s="200">
        <f>②本人事項!L4</f>
        <v>0</v>
      </c>
      <c r="BI10" s="200"/>
      <c r="BJ10" s="200"/>
      <c r="BK10" s="200"/>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208" t="str">
        <f>IF(②本人事項!D7="有","○","")</f>
        <v/>
      </c>
      <c r="CK10" s="208"/>
      <c r="CL10" s="208" t="str">
        <f>IF(②本人事項!D7="無","○","")</f>
        <v/>
      </c>
      <c r="CM10" s="208"/>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row>
    <row r="11" spans="1:137" ht="5.75" customHeight="1">
      <c r="A11" s="94"/>
      <c r="B11" s="94"/>
      <c r="C11" s="94"/>
      <c r="D11" s="94"/>
      <c r="E11" s="94"/>
      <c r="F11" s="94"/>
      <c r="G11" s="94"/>
      <c r="H11" s="94"/>
      <c r="I11" s="94"/>
      <c r="J11" s="94"/>
      <c r="K11" s="94"/>
      <c r="L11" s="94"/>
      <c r="M11" s="94"/>
      <c r="N11" s="94"/>
      <c r="O11" s="94"/>
      <c r="P11" s="94"/>
      <c r="Q11" s="94"/>
      <c r="R11" s="94"/>
      <c r="S11" s="94"/>
      <c r="T11" s="94"/>
      <c r="U11" s="94"/>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101"/>
      <c r="AS11" s="101"/>
      <c r="AT11" s="102"/>
      <c r="AU11" s="102"/>
      <c r="AV11" s="94"/>
      <c r="AW11" s="94"/>
      <c r="AX11" s="94"/>
      <c r="AY11" s="206">
        <f>②本人事項!M4</f>
        <v>0</v>
      </c>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105"/>
      <c r="CF11" s="105"/>
      <c r="CG11" s="105"/>
      <c r="CH11" s="105"/>
      <c r="CI11" s="94"/>
      <c r="CJ11" s="208"/>
      <c r="CK11" s="208"/>
      <c r="CL11" s="208"/>
      <c r="CM11" s="208"/>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row>
    <row r="12" spans="1:137" ht="5.75" customHeight="1">
      <c r="A12" s="94"/>
      <c r="B12" s="94"/>
      <c r="C12" s="94"/>
      <c r="D12" s="94"/>
      <c r="E12" s="94"/>
      <c r="F12" s="94"/>
      <c r="G12" s="94"/>
      <c r="H12" s="94"/>
      <c r="I12" s="94"/>
      <c r="J12" s="94"/>
      <c r="K12" s="94"/>
      <c r="L12" s="94"/>
      <c r="M12" s="94"/>
      <c r="N12" s="94"/>
      <c r="O12" s="94"/>
      <c r="P12" s="94"/>
      <c r="Q12" s="94"/>
      <c r="R12" s="94"/>
      <c r="S12" s="94"/>
      <c r="T12" s="94"/>
      <c r="U12" s="94"/>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101"/>
      <c r="AS12" s="101"/>
      <c r="AT12" s="102"/>
      <c r="AU12" s="102"/>
      <c r="AV12" s="94"/>
      <c r="AW12" s="94"/>
      <c r="AX12" s="94"/>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105"/>
      <c r="CF12" s="105"/>
      <c r="CG12" s="105"/>
      <c r="CH12" s="105"/>
      <c r="CI12" s="94"/>
      <c r="CJ12" s="208"/>
      <c r="CK12" s="208"/>
      <c r="CL12" s="208"/>
      <c r="CM12" s="208"/>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row>
    <row r="13" spans="1:137" ht="5.75" customHeight="1">
      <c r="A13" s="94"/>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row>
    <row r="14" spans="1:137" ht="5.75" customHeight="1">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row>
    <row r="15" spans="1:137" ht="5.75" customHeight="1">
      <c r="A15" s="94"/>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row>
    <row r="16" spans="1:137" ht="5.75"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row>
    <row r="17" spans="1:137" ht="5.75" customHeight="1">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row>
    <row r="18" spans="1:137" ht="5.75" customHeight="1">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row>
    <row r="19" spans="1:137" ht="5.75" customHeight="1">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row>
    <row r="20" spans="1:137" ht="5.75" customHeight="1">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row>
    <row r="21" spans="1:137" ht="5.75" customHeight="1">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row>
    <row r="22" spans="1:137" ht="5.75" customHeight="1">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row>
    <row r="23" spans="1:137" ht="5.75" customHeight="1">
      <c r="A23" s="94"/>
      <c r="B23" s="94"/>
      <c r="C23" s="94"/>
      <c r="D23" s="94"/>
      <c r="E23" s="94"/>
      <c r="F23" s="94"/>
      <c r="G23" s="94"/>
      <c r="H23" s="94"/>
      <c r="I23" s="94"/>
      <c r="J23" s="94"/>
      <c r="K23" s="94"/>
      <c r="L23" s="94"/>
      <c r="M23" s="94"/>
      <c r="N23" s="199"/>
      <c r="O23" s="199"/>
      <c r="P23" s="199"/>
      <c r="Q23" s="199"/>
      <c r="R23" s="199"/>
      <c r="S23" s="199"/>
      <c r="T23" s="199"/>
      <c r="U23" s="199"/>
      <c r="V23" s="199"/>
      <c r="W23" s="199"/>
      <c r="X23" s="199"/>
      <c r="Y23" s="199"/>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204"/>
      <c r="BY23" s="204"/>
      <c r="BZ23" s="204"/>
      <c r="CA23" s="204"/>
      <c r="CB23" s="204"/>
      <c r="CC23" s="204"/>
      <c r="CD23" s="204"/>
      <c r="CE23" s="204"/>
      <c r="CF23" s="204"/>
      <c r="CG23" s="204"/>
      <c r="CH23" s="204"/>
      <c r="CI23" s="204"/>
      <c r="CJ23" s="204"/>
      <c r="CK23" s="204"/>
      <c r="CL23" s="20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row>
    <row r="24" spans="1:137" ht="5.75" customHeight="1">
      <c r="A24" s="94"/>
      <c r="B24" s="94"/>
      <c r="C24" s="94"/>
      <c r="D24" s="94"/>
      <c r="E24" s="94"/>
      <c r="F24" s="94"/>
      <c r="G24" s="94"/>
      <c r="H24" s="94"/>
      <c r="I24" s="94"/>
      <c r="J24" s="94"/>
      <c r="K24" s="94"/>
      <c r="L24" s="94"/>
      <c r="M24" s="94"/>
      <c r="N24" s="205"/>
      <c r="O24" s="205"/>
      <c r="P24" s="205"/>
      <c r="Q24" s="205"/>
      <c r="R24" s="205"/>
      <c r="S24" s="205"/>
      <c r="T24" s="205"/>
      <c r="U24" s="205"/>
      <c r="V24" s="205"/>
      <c r="W24" s="205"/>
      <c r="X24" s="205"/>
      <c r="Y24" s="205"/>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94"/>
      <c r="AV24" s="94"/>
      <c r="AW24" s="94"/>
      <c r="AX24" s="94"/>
      <c r="AY24" s="94"/>
      <c r="AZ24" s="94"/>
      <c r="BA24" s="94"/>
      <c r="BB24" s="207"/>
      <c r="BC24" s="207"/>
      <c r="BD24" s="207"/>
      <c r="BE24" s="207"/>
      <c r="BF24" s="207"/>
      <c r="BG24" s="207"/>
      <c r="BH24" s="207"/>
      <c r="BI24" s="207"/>
      <c r="BJ24" s="94"/>
      <c r="BK24" s="94"/>
      <c r="BL24" s="94"/>
      <c r="BM24" s="94"/>
      <c r="BN24" s="94"/>
      <c r="BO24" s="94"/>
      <c r="BP24" s="94"/>
      <c r="BQ24" s="94"/>
      <c r="BR24" s="94"/>
      <c r="BS24" s="94"/>
      <c r="BT24" s="94"/>
      <c r="BU24" s="94"/>
      <c r="BV24" s="94"/>
      <c r="BW24" s="94"/>
      <c r="BX24" s="204"/>
      <c r="BY24" s="204"/>
      <c r="BZ24" s="204"/>
      <c r="CA24" s="204"/>
      <c r="CB24" s="204"/>
      <c r="CC24" s="204"/>
      <c r="CD24" s="204"/>
      <c r="CE24" s="204"/>
      <c r="CF24" s="204"/>
      <c r="CG24" s="204"/>
      <c r="CH24" s="204"/>
      <c r="CI24" s="204"/>
      <c r="CJ24" s="204"/>
      <c r="CK24" s="204"/>
      <c r="CL24" s="20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row>
    <row r="25" spans="1:137" ht="5.75" customHeight="1">
      <c r="A25" s="94"/>
      <c r="B25" s="94"/>
      <c r="C25" s="94"/>
      <c r="D25" s="94"/>
      <c r="E25" s="94"/>
      <c r="F25" s="94"/>
      <c r="G25" s="94"/>
      <c r="H25" s="94"/>
      <c r="I25" s="94"/>
      <c r="J25" s="94"/>
      <c r="K25" s="94"/>
      <c r="L25" s="94"/>
      <c r="M25" s="94"/>
      <c r="N25" s="205"/>
      <c r="O25" s="205"/>
      <c r="P25" s="205"/>
      <c r="Q25" s="205"/>
      <c r="R25" s="205"/>
      <c r="S25" s="205"/>
      <c r="T25" s="205"/>
      <c r="U25" s="205"/>
      <c r="V25" s="205"/>
      <c r="W25" s="205"/>
      <c r="X25" s="205"/>
      <c r="Y25" s="205"/>
      <c r="Z25" s="94"/>
      <c r="AA25" s="94"/>
      <c r="AB25" s="94"/>
      <c r="AC25" s="94"/>
      <c r="AD25" s="94"/>
      <c r="AE25" s="94"/>
      <c r="AF25" s="94"/>
      <c r="AG25" s="94"/>
      <c r="AH25" s="94"/>
      <c r="AI25" s="94"/>
      <c r="AJ25" s="200"/>
      <c r="AK25" s="200"/>
      <c r="AL25" s="200"/>
      <c r="AM25" s="200"/>
      <c r="AN25" s="200"/>
      <c r="AO25" s="200"/>
      <c r="AP25" s="200"/>
      <c r="AQ25" s="96"/>
      <c r="AR25" s="200"/>
      <c r="AS25" s="200"/>
      <c r="AT25" s="200"/>
      <c r="AU25" s="94"/>
      <c r="AV25" s="94"/>
      <c r="AW25" s="94"/>
      <c r="AX25" s="94"/>
      <c r="AY25" s="94"/>
      <c r="AZ25" s="94"/>
      <c r="BA25" s="94"/>
      <c r="BB25" s="207"/>
      <c r="BC25" s="207"/>
      <c r="BD25" s="207"/>
      <c r="BE25" s="207"/>
      <c r="BF25" s="207"/>
      <c r="BG25" s="207"/>
      <c r="BH25" s="207"/>
      <c r="BI25" s="207"/>
      <c r="BJ25" s="94"/>
      <c r="BK25" s="94"/>
      <c r="BL25" s="94"/>
      <c r="BM25" s="94"/>
      <c r="BN25" s="94"/>
      <c r="BO25" s="94"/>
      <c r="BP25" s="94"/>
      <c r="BX25" s="204"/>
      <c r="BY25" s="204"/>
      <c r="BZ25" s="204"/>
      <c r="CA25" s="204"/>
      <c r="CB25" s="204"/>
      <c r="CC25" s="204"/>
      <c r="CD25" s="204"/>
      <c r="CE25" s="204"/>
      <c r="CF25" s="204"/>
      <c r="CG25" s="204"/>
      <c r="CH25" s="204"/>
      <c r="CI25" s="204"/>
      <c r="CJ25" s="204"/>
      <c r="CK25" s="204"/>
      <c r="CL25" s="20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row>
    <row r="26" spans="1:137" ht="5.75" customHeight="1">
      <c r="A26" s="94"/>
      <c r="B26" s="94"/>
      <c r="C26" s="94"/>
      <c r="D26" s="94"/>
      <c r="E26" s="94"/>
      <c r="F26" s="94"/>
      <c r="G26" s="94"/>
      <c r="H26" s="94"/>
      <c r="I26" s="94"/>
      <c r="J26" s="94"/>
      <c r="K26" s="94"/>
      <c r="L26" s="94"/>
      <c r="M26" s="94"/>
      <c r="N26" s="99"/>
      <c r="O26" s="99"/>
      <c r="P26" s="99"/>
      <c r="Q26" s="99"/>
      <c r="R26" s="99"/>
      <c r="S26" s="99"/>
      <c r="T26" s="99"/>
      <c r="U26" s="99"/>
      <c r="V26" s="99"/>
      <c r="W26" s="99"/>
      <c r="X26" s="99"/>
      <c r="Y26" s="99"/>
      <c r="Z26" s="94"/>
      <c r="AA26" s="94"/>
      <c r="AB26" s="94"/>
      <c r="AC26" s="94"/>
      <c r="AD26" s="94"/>
      <c r="AE26" s="94"/>
      <c r="AF26" s="94"/>
      <c r="AG26" s="94"/>
      <c r="AH26" s="94"/>
      <c r="AI26" s="94"/>
      <c r="AJ26" s="200"/>
      <c r="AK26" s="200"/>
      <c r="AL26" s="200"/>
      <c r="AM26" s="200"/>
      <c r="AN26" s="200"/>
      <c r="AO26" s="200"/>
      <c r="AP26" s="200"/>
      <c r="AQ26" s="96"/>
      <c r="AR26" s="200"/>
      <c r="AS26" s="200"/>
      <c r="AT26" s="200"/>
      <c r="AU26" s="94"/>
      <c r="AV26" s="94"/>
      <c r="AW26" s="94"/>
      <c r="AX26" s="94"/>
      <c r="AY26" s="94"/>
      <c r="AZ26" s="94"/>
      <c r="BA26" s="94"/>
      <c r="BB26" s="106"/>
      <c r="BC26" s="106"/>
      <c r="BD26" s="106"/>
      <c r="BE26" s="106"/>
      <c r="BF26" s="106"/>
      <c r="BG26" s="106"/>
      <c r="BH26" s="106"/>
      <c r="BI26" s="106"/>
      <c r="BJ26" s="94"/>
      <c r="BK26" s="94"/>
      <c r="BL26" s="94"/>
      <c r="BM26" s="94"/>
      <c r="BN26" s="94"/>
      <c r="BO26" s="94"/>
      <c r="BP26" s="94"/>
      <c r="BX26" s="204"/>
      <c r="BY26" s="204"/>
      <c r="BZ26" s="204"/>
      <c r="CA26" s="204"/>
      <c r="CB26" s="204"/>
      <c r="CC26" s="204"/>
      <c r="CD26" s="204"/>
      <c r="CE26" s="204"/>
      <c r="CF26" s="204"/>
      <c r="CG26" s="204"/>
      <c r="CH26" s="204"/>
      <c r="CI26" s="204"/>
      <c r="CJ26" s="204"/>
      <c r="CK26" s="204"/>
      <c r="CL26" s="20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row>
    <row r="27" spans="1:137" ht="5.75" customHeight="1">
      <c r="A27" s="94"/>
      <c r="B27" s="94"/>
      <c r="C27" s="94"/>
      <c r="D27" s="94"/>
      <c r="E27" s="94"/>
      <c r="F27" s="94"/>
      <c r="G27" s="94"/>
      <c r="H27" s="94"/>
      <c r="I27" s="94"/>
      <c r="J27" s="94"/>
      <c r="K27" s="94"/>
      <c r="L27" s="94"/>
      <c r="M27" s="94"/>
      <c r="N27" s="199">
        <f>③扶養事項!C14</f>
        <v>0</v>
      </c>
      <c r="O27" s="199"/>
      <c r="P27" s="199"/>
      <c r="Q27" s="199"/>
      <c r="R27" s="199"/>
      <c r="S27" s="199"/>
      <c r="T27" s="199"/>
      <c r="U27" s="199"/>
      <c r="V27" s="199"/>
      <c r="W27" s="199"/>
      <c r="X27" s="199"/>
      <c r="Y27" s="199"/>
      <c r="Z27" s="203">
        <f>③扶養事項!D14</f>
        <v>0</v>
      </c>
      <c r="AA27" s="203"/>
      <c r="AB27" s="203"/>
      <c r="AC27" s="203"/>
      <c r="AD27" s="203"/>
      <c r="AE27" s="203"/>
      <c r="AF27" s="203"/>
      <c r="AG27" s="203">
        <f>③扶養事項!E14</f>
        <v>0</v>
      </c>
      <c r="AH27" s="203"/>
      <c r="AI27" s="203"/>
      <c r="AJ27" s="203"/>
      <c r="AK27" s="203"/>
      <c r="AL27" s="203"/>
      <c r="AM27" s="203"/>
      <c r="AN27" s="203">
        <f>③扶養事項!F14</f>
        <v>0</v>
      </c>
      <c r="AO27" s="203"/>
      <c r="AP27" s="203"/>
      <c r="AQ27" s="203"/>
      <c r="AR27" s="203"/>
      <c r="AS27" s="203"/>
      <c r="AT27" s="203"/>
      <c r="AU27" s="94"/>
      <c r="AV27" s="94"/>
      <c r="AW27" s="94"/>
      <c r="AX27" s="94"/>
      <c r="AY27" s="94"/>
      <c r="AZ27" s="94"/>
      <c r="BA27" s="94"/>
      <c r="BB27" s="106"/>
      <c r="BC27" s="106"/>
      <c r="BD27" s="106"/>
      <c r="BE27" s="106"/>
      <c r="BF27" s="106"/>
      <c r="BG27" s="106"/>
      <c r="BH27" s="106"/>
      <c r="BI27" s="106"/>
      <c r="BJ27" s="94"/>
      <c r="BK27" s="94"/>
      <c r="BL27" s="94"/>
      <c r="BM27" s="94"/>
      <c r="BN27" s="94"/>
      <c r="BO27" s="94"/>
      <c r="BP27" s="94"/>
      <c r="BQ27" s="200" t="str">
        <f>IF(③扶養事項!K14="該当","○非居住者","")</f>
        <v/>
      </c>
      <c r="BR27" s="200"/>
      <c r="BS27" s="200"/>
      <c r="BT27" s="200"/>
      <c r="BU27" s="200"/>
      <c r="BV27" s="200"/>
      <c r="BW27" s="200"/>
      <c r="BX27" s="204">
        <f>③扶養事項!O14</f>
        <v>0</v>
      </c>
      <c r="BY27" s="204"/>
      <c r="BZ27" s="204"/>
      <c r="CA27" s="204"/>
      <c r="CB27" s="204"/>
      <c r="CC27" s="204"/>
      <c r="CD27" s="204"/>
      <c r="CE27" s="204"/>
      <c r="CF27" s="204"/>
      <c r="CG27" s="204"/>
      <c r="CH27" s="204"/>
      <c r="CI27" s="204"/>
      <c r="CJ27" s="204"/>
      <c r="CK27" s="204"/>
      <c r="CL27" s="20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row>
    <row r="28" spans="1:137" ht="5.75" customHeight="1">
      <c r="A28" s="94"/>
      <c r="B28" s="94"/>
      <c r="C28" s="94"/>
      <c r="D28" s="94"/>
      <c r="E28" s="94"/>
      <c r="F28" s="94"/>
      <c r="G28" s="94"/>
      <c r="H28" s="94"/>
      <c r="I28" s="94"/>
      <c r="J28" s="94"/>
      <c r="K28" s="94"/>
      <c r="L28" s="94"/>
      <c r="M28" s="94"/>
      <c r="N28" s="205">
        <f>③扶養事項!B14</f>
        <v>0</v>
      </c>
      <c r="O28" s="205"/>
      <c r="P28" s="205"/>
      <c r="Q28" s="205"/>
      <c r="R28" s="205"/>
      <c r="S28" s="205"/>
      <c r="T28" s="205"/>
      <c r="U28" s="205"/>
      <c r="V28" s="205"/>
      <c r="W28" s="205"/>
      <c r="X28" s="205"/>
      <c r="Y28" s="205"/>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94"/>
      <c r="AV28" s="94"/>
      <c r="AW28" s="94"/>
      <c r="AX28" s="94"/>
      <c r="AY28" s="94"/>
      <c r="AZ28" s="94"/>
      <c r="BA28" s="94"/>
      <c r="BB28" s="207">
        <f>③扶養事項!M14</f>
        <v>0</v>
      </c>
      <c r="BC28" s="207"/>
      <c r="BD28" s="207"/>
      <c r="BE28" s="207"/>
      <c r="BF28" s="207"/>
      <c r="BG28" s="207"/>
      <c r="BH28" s="207"/>
      <c r="BI28" s="207"/>
      <c r="BJ28" s="94"/>
      <c r="BK28" s="94"/>
      <c r="BL28" s="94"/>
      <c r="BM28" s="94"/>
      <c r="BN28" s="94"/>
      <c r="BO28" s="94"/>
      <c r="BP28" s="94"/>
      <c r="BQ28" s="200"/>
      <c r="BR28" s="200"/>
      <c r="BS28" s="200"/>
      <c r="BT28" s="200"/>
      <c r="BU28" s="200"/>
      <c r="BV28" s="200"/>
      <c r="BW28" s="200"/>
      <c r="BX28" s="204"/>
      <c r="BY28" s="204"/>
      <c r="BZ28" s="204"/>
      <c r="CA28" s="204"/>
      <c r="CB28" s="204"/>
      <c r="CC28" s="204"/>
      <c r="CD28" s="204"/>
      <c r="CE28" s="204"/>
      <c r="CF28" s="204"/>
      <c r="CG28" s="204"/>
      <c r="CH28" s="204"/>
      <c r="CI28" s="204"/>
      <c r="CJ28" s="204"/>
      <c r="CK28" s="204"/>
      <c r="CL28" s="20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row>
    <row r="29" spans="1:137" ht="5.75" customHeight="1">
      <c r="A29" s="94"/>
      <c r="B29" s="94"/>
      <c r="C29" s="94"/>
      <c r="D29" s="94"/>
      <c r="E29" s="94"/>
      <c r="F29" s="94"/>
      <c r="G29" s="94"/>
      <c r="H29" s="94"/>
      <c r="I29" s="94"/>
      <c r="J29" s="94"/>
      <c r="K29" s="94"/>
      <c r="L29" s="94"/>
      <c r="M29" s="94"/>
      <c r="N29" s="205"/>
      <c r="O29" s="205"/>
      <c r="P29" s="205"/>
      <c r="Q29" s="205"/>
      <c r="R29" s="205"/>
      <c r="S29" s="205"/>
      <c r="T29" s="205"/>
      <c r="U29" s="205"/>
      <c r="V29" s="205"/>
      <c r="W29" s="205"/>
      <c r="X29" s="205"/>
      <c r="Y29" s="205"/>
      <c r="Z29" s="200">
        <f>③扶養事項!G14</f>
        <v>0</v>
      </c>
      <c r="AA29" s="200"/>
      <c r="AB29" s="200"/>
      <c r="AC29" s="200"/>
      <c r="AD29" s="200"/>
      <c r="AE29" s="200"/>
      <c r="AF29" s="200"/>
      <c r="AG29" s="94"/>
      <c r="AH29" s="94"/>
      <c r="AI29" s="94"/>
      <c r="AJ29" s="202">
        <f>③扶養事項!H14</f>
        <v>0</v>
      </c>
      <c r="AK29" s="202"/>
      <c r="AL29" s="202"/>
      <c r="AM29" s="202"/>
      <c r="AN29" s="200">
        <f>③扶養事項!I14</f>
        <v>0</v>
      </c>
      <c r="AO29" s="200"/>
      <c r="AP29" s="200"/>
      <c r="AQ29" s="94"/>
      <c r="AR29" s="200">
        <f>③扶養事項!J14</f>
        <v>0</v>
      </c>
      <c r="AS29" s="200"/>
      <c r="AT29" s="200"/>
      <c r="AU29" s="94"/>
      <c r="AV29" s="94"/>
      <c r="AW29" s="94"/>
      <c r="AX29" s="94"/>
      <c r="AY29" s="94"/>
      <c r="AZ29" s="94"/>
      <c r="BA29" s="94"/>
      <c r="BB29" s="207"/>
      <c r="BC29" s="207"/>
      <c r="BD29" s="207"/>
      <c r="BE29" s="207"/>
      <c r="BF29" s="207"/>
      <c r="BG29" s="207"/>
      <c r="BH29" s="207"/>
      <c r="BI29" s="207"/>
      <c r="BJ29" s="94"/>
      <c r="BK29" s="94"/>
      <c r="BL29" s="94"/>
      <c r="BM29" s="94"/>
      <c r="BN29" s="94"/>
      <c r="BO29" s="94"/>
      <c r="BP29" s="94"/>
      <c r="BX29" s="204"/>
      <c r="BY29" s="204"/>
      <c r="BZ29" s="204"/>
      <c r="CA29" s="204"/>
      <c r="CB29" s="204"/>
      <c r="CC29" s="204"/>
      <c r="CD29" s="204"/>
      <c r="CE29" s="204"/>
      <c r="CF29" s="204"/>
      <c r="CG29" s="204"/>
      <c r="CH29" s="204"/>
      <c r="CI29" s="204"/>
      <c r="CJ29" s="204"/>
      <c r="CK29" s="204"/>
      <c r="CL29" s="20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row>
    <row r="30" spans="1:137" ht="5.75" customHeight="1">
      <c r="A30" s="94"/>
      <c r="B30" s="94"/>
      <c r="C30" s="94"/>
      <c r="D30" s="94"/>
      <c r="E30" s="94"/>
      <c r="F30" s="94"/>
      <c r="G30" s="94"/>
      <c r="H30" s="94"/>
      <c r="I30" s="94"/>
      <c r="J30" s="94"/>
      <c r="K30" s="94"/>
      <c r="L30" s="94"/>
      <c r="M30" s="94"/>
      <c r="N30" s="205"/>
      <c r="O30" s="205"/>
      <c r="P30" s="205"/>
      <c r="Q30" s="205"/>
      <c r="R30" s="205"/>
      <c r="S30" s="205"/>
      <c r="T30" s="205"/>
      <c r="U30" s="205"/>
      <c r="V30" s="205"/>
      <c r="W30" s="205"/>
      <c r="X30" s="205"/>
      <c r="Y30" s="205"/>
      <c r="Z30" s="200"/>
      <c r="AA30" s="200"/>
      <c r="AB30" s="200"/>
      <c r="AC30" s="200"/>
      <c r="AD30" s="200"/>
      <c r="AE30" s="200"/>
      <c r="AF30" s="200"/>
      <c r="AG30" s="96"/>
      <c r="AH30" s="96"/>
      <c r="AI30" s="94"/>
      <c r="AJ30" s="202"/>
      <c r="AK30" s="202"/>
      <c r="AL30" s="202"/>
      <c r="AM30" s="202"/>
      <c r="AN30" s="200"/>
      <c r="AO30" s="200"/>
      <c r="AP30" s="200"/>
      <c r="AQ30" s="96"/>
      <c r="AR30" s="200"/>
      <c r="AS30" s="200"/>
      <c r="AT30" s="200"/>
      <c r="AU30" s="94"/>
      <c r="AV30" s="94"/>
      <c r="AW30" s="94"/>
      <c r="AX30" s="94"/>
      <c r="AY30" s="94"/>
      <c r="AZ30" s="94"/>
      <c r="BA30" s="94"/>
      <c r="BB30" s="106"/>
      <c r="BC30" s="106"/>
      <c r="BD30" s="106"/>
      <c r="BE30" s="106"/>
      <c r="BF30" s="106"/>
      <c r="BG30" s="106"/>
      <c r="BH30" s="106"/>
      <c r="BI30" s="106"/>
      <c r="BJ30" s="94"/>
      <c r="BK30" s="94"/>
      <c r="BL30" s="94"/>
      <c r="BM30" s="94"/>
      <c r="BN30" s="94"/>
      <c r="BO30" s="94"/>
      <c r="BP30" s="94"/>
      <c r="BQ30" s="94"/>
      <c r="BR30" s="94"/>
      <c r="BS30" s="94"/>
      <c r="BT30" s="94"/>
      <c r="BU30" s="94"/>
      <c r="BV30" s="94"/>
      <c r="BW30" s="94"/>
      <c r="BX30" s="204"/>
      <c r="BY30" s="204"/>
      <c r="BZ30" s="204"/>
      <c r="CA30" s="204"/>
      <c r="CB30" s="204"/>
      <c r="CC30" s="204"/>
      <c r="CD30" s="204"/>
      <c r="CE30" s="204"/>
      <c r="CF30" s="204"/>
      <c r="CG30" s="204"/>
      <c r="CH30" s="204"/>
      <c r="CI30" s="204"/>
      <c r="CJ30" s="204"/>
      <c r="CK30" s="204"/>
      <c r="CL30" s="20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row>
    <row r="31" spans="1:137" ht="6.75"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200"/>
      <c r="AA31" s="200"/>
      <c r="AB31" s="200"/>
      <c r="AC31" s="200"/>
      <c r="AD31" s="200"/>
      <c r="AE31" s="200"/>
      <c r="AF31" s="200"/>
      <c r="AG31" s="94"/>
      <c r="AH31" s="94"/>
      <c r="AI31" s="94"/>
      <c r="AJ31" s="202"/>
      <c r="AK31" s="202"/>
      <c r="AL31" s="202"/>
      <c r="AM31" s="202"/>
      <c r="AN31" s="200"/>
      <c r="AO31" s="200"/>
      <c r="AP31" s="200"/>
      <c r="AQ31" s="94"/>
      <c r="AR31" s="200"/>
      <c r="AS31" s="200"/>
      <c r="AT31" s="200"/>
      <c r="AU31" s="94"/>
      <c r="AV31" s="94"/>
      <c r="AW31" s="94"/>
      <c r="AX31" s="94"/>
      <c r="AY31" s="94"/>
      <c r="AZ31" s="94"/>
      <c r="BA31" s="94"/>
      <c r="BB31" s="106"/>
      <c r="BC31" s="106"/>
      <c r="BD31" s="106"/>
      <c r="BE31" s="106"/>
      <c r="BF31" s="106"/>
      <c r="BG31" s="106"/>
      <c r="BH31" s="106"/>
      <c r="BI31" s="106"/>
      <c r="BJ31" s="94"/>
      <c r="BK31" s="94"/>
      <c r="BL31" s="94"/>
      <c r="BM31" s="94"/>
      <c r="BN31" s="94"/>
      <c r="BO31" s="94"/>
      <c r="BP31" s="94"/>
      <c r="BQ31" s="94"/>
      <c r="BR31" s="94"/>
      <c r="BS31" s="94"/>
      <c r="BT31" s="94"/>
      <c r="BU31" s="94"/>
      <c r="BV31" s="94"/>
      <c r="BW31" s="94"/>
      <c r="BX31" s="96"/>
      <c r="BY31" s="96"/>
      <c r="BZ31" s="96"/>
      <c r="CA31" s="96"/>
      <c r="CB31" s="96"/>
      <c r="CC31" s="96"/>
      <c r="CD31" s="96"/>
      <c r="CE31" s="96"/>
      <c r="CF31" s="96"/>
      <c r="CG31" s="96"/>
      <c r="CH31" s="96"/>
      <c r="CI31" s="96"/>
      <c r="CJ31" s="96"/>
      <c r="CK31" s="96"/>
      <c r="CL31" s="96"/>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row>
    <row r="32" spans="1:137" ht="5.75" customHeight="1">
      <c r="A32" s="94"/>
      <c r="B32" s="94"/>
      <c r="C32" s="94"/>
      <c r="D32" s="94"/>
      <c r="E32" s="94"/>
      <c r="F32" s="94"/>
      <c r="G32" s="94"/>
      <c r="H32" s="94"/>
      <c r="I32" s="94"/>
      <c r="J32" s="94"/>
      <c r="K32" s="94"/>
      <c r="L32" s="94"/>
      <c r="M32" s="94"/>
      <c r="N32" s="199">
        <f>③扶養事項!C15</f>
        <v>0</v>
      </c>
      <c r="O32" s="199"/>
      <c r="P32" s="199"/>
      <c r="Q32" s="199"/>
      <c r="R32" s="199"/>
      <c r="S32" s="199"/>
      <c r="T32" s="199"/>
      <c r="U32" s="199"/>
      <c r="V32" s="199"/>
      <c r="W32" s="199"/>
      <c r="X32" s="199"/>
      <c r="Y32" s="199"/>
      <c r="Z32" s="203">
        <f>③扶養事項!D15</f>
        <v>0</v>
      </c>
      <c r="AA32" s="203"/>
      <c r="AB32" s="203"/>
      <c r="AC32" s="203"/>
      <c r="AD32" s="203"/>
      <c r="AE32" s="203"/>
      <c r="AF32" s="203"/>
      <c r="AG32" s="203">
        <f>③扶養事項!E15</f>
        <v>0</v>
      </c>
      <c r="AH32" s="203"/>
      <c r="AI32" s="203"/>
      <c r="AJ32" s="203"/>
      <c r="AK32" s="203"/>
      <c r="AL32" s="203"/>
      <c r="AM32" s="203"/>
      <c r="AN32" s="203">
        <f>③扶養事項!F15</f>
        <v>0</v>
      </c>
      <c r="AO32" s="203"/>
      <c r="AP32" s="203"/>
      <c r="AQ32" s="203"/>
      <c r="AR32" s="203"/>
      <c r="AS32" s="203"/>
      <c r="AT32" s="203"/>
      <c r="AU32" s="94"/>
      <c r="AV32" s="94"/>
      <c r="AW32" s="94"/>
      <c r="AX32" s="94"/>
      <c r="AY32" s="94"/>
      <c r="AZ32" s="94"/>
      <c r="BA32" s="94"/>
      <c r="BB32" s="106"/>
      <c r="BC32" s="106"/>
      <c r="BD32" s="106"/>
      <c r="BE32" s="106"/>
      <c r="BF32" s="106"/>
      <c r="BG32" s="106"/>
      <c r="BH32" s="106"/>
      <c r="BI32" s="106"/>
      <c r="BJ32" s="94"/>
      <c r="BK32" s="94"/>
      <c r="BL32" s="94"/>
      <c r="BM32" s="94"/>
      <c r="BN32" s="94"/>
      <c r="BO32" s="94"/>
      <c r="BP32" s="94"/>
      <c r="BQ32" s="94"/>
      <c r="BR32" s="94"/>
      <c r="BS32" s="94"/>
      <c r="BT32" s="94"/>
      <c r="BU32" s="94"/>
      <c r="BV32" s="94"/>
      <c r="BW32" s="94"/>
      <c r="BX32" s="204">
        <f>③扶養事項!O15</f>
        <v>0</v>
      </c>
      <c r="BY32" s="204"/>
      <c r="BZ32" s="204"/>
      <c r="CA32" s="204"/>
      <c r="CB32" s="204"/>
      <c r="CC32" s="204"/>
      <c r="CD32" s="204"/>
      <c r="CE32" s="204"/>
      <c r="CF32" s="204"/>
      <c r="CG32" s="204"/>
      <c r="CH32" s="204"/>
      <c r="CI32" s="204"/>
      <c r="CJ32" s="204"/>
      <c r="CK32" s="204"/>
      <c r="CL32" s="20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row>
    <row r="33" spans="1:137" ht="5.75" customHeight="1">
      <c r="A33" s="94"/>
      <c r="B33" s="94"/>
      <c r="C33" s="94"/>
      <c r="D33" s="94"/>
      <c r="E33" s="94"/>
      <c r="F33" s="94"/>
      <c r="G33" s="94"/>
      <c r="H33" s="94"/>
      <c r="I33" s="94"/>
      <c r="J33" s="94"/>
      <c r="K33" s="94"/>
      <c r="L33" s="94"/>
      <c r="M33" s="94"/>
      <c r="N33" s="199"/>
      <c r="O33" s="199"/>
      <c r="P33" s="199"/>
      <c r="Q33" s="199"/>
      <c r="R33" s="199"/>
      <c r="S33" s="199"/>
      <c r="T33" s="199"/>
      <c r="U33" s="199"/>
      <c r="V33" s="199"/>
      <c r="W33" s="199"/>
      <c r="X33" s="199"/>
      <c r="Y33" s="199"/>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94"/>
      <c r="AV33" s="94"/>
      <c r="AW33" s="94"/>
      <c r="AX33" s="94"/>
      <c r="AY33" s="94"/>
      <c r="AZ33" s="94"/>
      <c r="BA33" s="94"/>
      <c r="BB33" s="207">
        <f>③扶養事項!M15</f>
        <v>0</v>
      </c>
      <c r="BC33" s="207"/>
      <c r="BD33" s="207"/>
      <c r="BE33" s="207"/>
      <c r="BF33" s="207"/>
      <c r="BG33" s="207"/>
      <c r="BH33" s="207"/>
      <c r="BI33" s="207"/>
      <c r="BJ33" s="94"/>
      <c r="BK33" s="94"/>
      <c r="BL33" s="94"/>
      <c r="BM33" s="94"/>
      <c r="BN33" s="94"/>
      <c r="BO33" s="94"/>
      <c r="BP33" s="94"/>
      <c r="BQ33" s="200" t="str">
        <f>IF(③扶養事項!K15="該当","○非居住者","")</f>
        <v/>
      </c>
      <c r="BR33" s="200"/>
      <c r="BS33" s="200"/>
      <c r="BT33" s="200"/>
      <c r="BU33" s="200"/>
      <c r="BV33" s="200"/>
      <c r="BW33" s="200"/>
      <c r="BX33" s="204"/>
      <c r="BY33" s="204"/>
      <c r="BZ33" s="204"/>
      <c r="CA33" s="204"/>
      <c r="CB33" s="204"/>
      <c r="CC33" s="204"/>
      <c r="CD33" s="204"/>
      <c r="CE33" s="204"/>
      <c r="CF33" s="204"/>
      <c r="CG33" s="204"/>
      <c r="CH33" s="204"/>
      <c r="CI33" s="204"/>
      <c r="CJ33" s="204"/>
      <c r="CK33" s="204"/>
      <c r="CL33" s="20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row>
    <row r="34" spans="1:137" ht="5.75" customHeight="1">
      <c r="A34" s="94"/>
      <c r="B34" s="94"/>
      <c r="C34" s="94"/>
      <c r="D34" s="94"/>
      <c r="E34" s="94"/>
      <c r="F34" s="94"/>
      <c r="G34" s="94"/>
      <c r="H34" s="94"/>
      <c r="I34" s="94"/>
      <c r="J34" s="94"/>
      <c r="K34" s="94"/>
      <c r="L34" s="94"/>
      <c r="M34" s="94"/>
      <c r="N34" s="205">
        <f>③扶養事項!B15</f>
        <v>0</v>
      </c>
      <c r="O34" s="205"/>
      <c r="P34" s="205"/>
      <c r="Q34" s="205"/>
      <c r="R34" s="205"/>
      <c r="S34" s="205"/>
      <c r="T34" s="205"/>
      <c r="U34" s="205"/>
      <c r="V34" s="205"/>
      <c r="W34" s="205"/>
      <c r="X34" s="205"/>
      <c r="Y34" s="205"/>
      <c r="Z34" s="107"/>
      <c r="AA34" s="100"/>
      <c r="AB34" s="100"/>
      <c r="AC34" s="100"/>
      <c r="AD34" s="100"/>
      <c r="AE34" s="100"/>
      <c r="AF34" s="100"/>
      <c r="AG34" s="107"/>
      <c r="AH34" s="107"/>
      <c r="AI34" s="107"/>
      <c r="AJ34" s="107"/>
      <c r="AK34" s="107"/>
      <c r="AL34" s="107"/>
      <c r="AM34" s="107"/>
      <c r="AN34" s="107"/>
      <c r="AO34" s="107"/>
      <c r="AP34" s="107"/>
      <c r="AQ34" s="107"/>
      <c r="AR34" s="107"/>
      <c r="AS34" s="107"/>
      <c r="AT34" s="107"/>
      <c r="AU34" s="94"/>
      <c r="AV34" s="94"/>
      <c r="AW34" s="94"/>
      <c r="AX34" s="94"/>
      <c r="AY34" s="94"/>
      <c r="AZ34" s="94"/>
      <c r="BA34" s="94"/>
      <c r="BB34" s="207"/>
      <c r="BC34" s="207"/>
      <c r="BD34" s="207"/>
      <c r="BE34" s="207"/>
      <c r="BF34" s="207"/>
      <c r="BG34" s="207"/>
      <c r="BH34" s="207"/>
      <c r="BI34" s="207"/>
      <c r="BJ34" s="94"/>
      <c r="BK34" s="94"/>
      <c r="BL34" s="94"/>
      <c r="BM34" s="94"/>
      <c r="BN34" s="94"/>
      <c r="BO34" s="94"/>
      <c r="BP34" s="94"/>
      <c r="BQ34" s="200"/>
      <c r="BR34" s="200"/>
      <c r="BS34" s="200"/>
      <c r="BT34" s="200"/>
      <c r="BU34" s="200"/>
      <c r="BV34" s="200"/>
      <c r="BW34" s="200"/>
      <c r="BX34" s="204"/>
      <c r="BY34" s="204"/>
      <c r="BZ34" s="204"/>
      <c r="CA34" s="204"/>
      <c r="CB34" s="204"/>
      <c r="CC34" s="204"/>
      <c r="CD34" s="204"/>
      <c r="CE34" s="204"/>
      <c r="CF34" s="204"/>
      <c r="CG34" s="204"/>
      <c r="CH34" s="204"/>
      <c r="CI34" s="204"/>
      <c r="CJ34" s="204"/>
      <c r="CK34" s="204"/>
      <c r="CL34" s="20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row>
    <row r="35" spans="1:137" ht="5.75" customHeight="1">
      <c r="A35" s="94"/>
      <c r="B35" s="94"/>
      <c r="C35" s="94"/>
      <c r="D35" s="94"/>
      <c r="E35" s="94"/>
      <c r="F35" s="94"/>
      <c r="G35" s="94"/>
      <c r="H35" s="94"/>
      <c r="I35" s="94"/>
      <c r="J35" s="94"/>
      <c r="K35" s="94"/>
      <c r="L35" s="94"/>
      <c r="M35" s="94"/>
      <c r="N35" s="205"/>
      <c r="O35" s="205"/>
      <c r="P35" s="205"/>
      <c r="Q35" s="205"/>
      <c r="R35" s="205"/>
      <c r="S35" s="205"/>
      <c r="T35" s="205"/>
      <c r="U35" s="205"/>
      <c r="V35" s="205"/>
      <c r="W35" s="205"/>
      <c r="X35" s="205"/>
      <c r="Y35" s="205"/>
      <c r="Z35" s="200">
        <f>③扶養事項!G15</f>
        <v>0</v>
      </c>
      <c r="AA35" s="200"/>
      <c r="AB35" s="200"/>
      <c r="AC35" s="200"/>
      <c r="AD35" s="200"/>
      <c r="AE35" s="200"/>
      <c r="AF35" s="200"/>
      <c r="AG35" s="94"/>
      <c r="AH35" s="94"/>
      <c r="AI35" s="94"/>
      <c r="AJ35" s="202">
        <f>③扶養事項!H15</f>
        <v>0</v>
      </c>
      <c r="AK35" s="202"/>
      <c r="AL35" s="202"/>
      <c r="AM35" s="202"/>
      <c r="AN35" s="200">
        <f>③扶養事項!I15</f>
        <v>0</v>
      </c>
      <c r="AO35" s="200"/>
      <c r="AP35" s="200"/>
      <c r="AQ35" s="96"/>
      <c r="AR35" s="200">
        <f>③扶養事項!J15</f>
        <v>0</v>
      </c>
      <c r="AS35" s="200"/>
      <c r="AT35" s="200"/>
      <c r="AU35" s="94"/>
      <c r="AV35" s="94"/>
      <c r="AW35" s="94"/>
      <c r="AX35" s="94"/>
      <c r="AY35" s="94"/>
      <c r="AZ35" s="94"/>
      <c r="BA35" s="94"/>
      <c r="BB35" s="106"/>
      <c r="BC35" s="106"/>
      <c r="BD35" s="106"/>
      <c r="BE35" s="106"/>
      <c r="BF35" s="106"/>
      <c r="BG35" s="106"/>
      <c r="BH35" s="106"/>
      <c r="BI35" s="106"/>
      <c r="BJ35" s="94"/>
      <c r="BK35" s="94"/>
      <c r="BL35" s="94"/>
      <c r="BM35" s="94"/>
      <c r="BN35" s="94"/>
      <c r="BO35" s="94"/>
      <c r="BP35" s="94"/>
      <c r="BQ35" s="94"/>
      <c r="BR35" s="94"/>
      <c r="BS35" s="94"/>
      <c r="BT35" s="94"/>
      <c r="BU35" s="94"/>
      <c r="BV35" s="94"/>
      <c r="BW35" s="94"/>
      <c r="BX35" s="204"/>
      <c r="BY35" s="204"/>
      <c r="BZ35" s="204"/>
      <c r="CA35" s="204"/>
      <c r="CB35" s="204"/>
      <c r="CC35" s="204"/>
      <c r="CD35" s="204"/>
      <c r="CE35" s="204"/>
      <c r="CF35" s="204"/>
      <c r="CG35" s="204"/>
      <c r="CH35" s="204"/>
      <c r="CI35" s="204"/>
      <c r="CJ35" s="204"/>
      <c r="CK35" s="204"/>
      <c r="CL35" s="20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row>
    <row r="36" spans="1:137" ht="7.9" customHeight="1">
      <c r="A36" s="94"/>
      <c r="B36" s="94"/>
      <c r="C36" s="94"/>
      <c r="D36" s="94"/>
      <c r="E36" s="94"/>
      <c r="F36" s="94"/>
      <c r="G36" s="94"/>
      <c r="H36" s="94"/>
      <c r="I36" s="94"/>
      <c r="J36" s="94"/>
      <c r="K36" s="94"/>
      <c r="L36" s="94"/>
      <c r="M36" s="94"/>
      <c r="N36" s="205"/>
      <c r="O36" s="205"/>
      <c r="P36" s="205"/>
      <c r="Q36" s="205"/>
      <c r="R36" s="205"/>
      <c r="S36" s="205"/>
      <c r="T36" s="205"/>
      <c r="U36" s="205"/>
      <c r="V36" s="205"/>
      <c r="W36" s="205"/>
      <c r="X36" s="205"/>
      <c r="Y36" s="205"/>
      <c r="Z36" s="200"/>
      <c r="AA36" s="200"/>
      <c r="AB36" s="200"/>
      <c r="AC36" s="200"/>
      <c r="AD36" s="200"/>
      <c r="AE36" s="200"/>
      <c r="AF36" s="200"/>
      <c r="AG36" s="94"/>
      <c r="AH36" s="94"/>
      <c r="AI36" s="94"/>
      <c r="AJ36" s="202"/>
      <c r="AK36" s="202"/>
      <c r="AL36" s="202"/>
      <c r="AM36" s="202"/>
      <c r="AN36" s="200"/>
      <c r="AO36" s="200"/>
      <c r="AP36" s="200"/>
      <c r="AQ36" s="94"/>
      <c r="AR36" s="200"/>
      <c r="AS36" s="200"/>
      <c r="AT36" s="200"/>
      <c r="AU36" s="94"/>
      <c r="AV36" s="94"/>
      <c r="AW36" s="94"/>
      <c r="AX36" s="94"/>
      <c r="AY36" s="94"/>
      <c r="AZ36" s="94"/>
      <c r="BA36" s="94"/>
      <c r="BB36" s="106"/>
      <c r="BC36" s="106"/>
      <c r="BD36" s="106"/>
      <c r="BE36" s="106"/>
      <c r="BF36" s="106"/>
      <c r="BG36" s="106"/>
      <c r="BH36" s="106"/>
      <c r="BI36" s="106"/>
      <c r="BJ36" s="94"/>
      <c r="BK36" s="94"/>
      <c r="BL36" s="94"/>
      <c r="BM36" s="94"/>
      <c r="BN36" s="94"/>
      <c r="BO36" s="94"/>
      <c r="BP36" s="94"/>
      <c r="BQ36" s="94"/>
      <c r="BR36" s="94"/>
      <c r="BS36" s="94"/>
      <c r="BT36" s="94"/>
      <c r="BU36" s="94"/>
      <c r="BV36" s="94"/>
      <c r="BW36" s="94"/>
      <c r="BX36" s="96"/>
      <c r="BY36" s="96"/>
      <c r="BZ36" s="96"/>
      <c r="CA36" s="96"/>
      <c r="CB36" s="96"/>
      <c r="CC36" s="96"/>
      <c r="CD36" s="96"/>
      <c r="CE36" s="96"/>
      <c r="CF36" s="96"/>
      <c r="CG36" s="96"/>
      <c r="CH36" s="96"/>
      <c r="CI36" s="96"/>
      <c r="CJ36" s="96"/>
      <c r="CK36" s="96"/>
      <c r="CL36" s="96"/>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row>
    <row r="37" spans="1:137" ht="5.75" customHeight="1">
      <c r="A37" s="94"/>
      <c r="B37" s="94"/>
      <c r="C37" s="94"/>
      <c r="D37" s="94"/>
      <c r="E37" s="94"/>
      <c r="F37" s="94"/>
      <c r="G37" s="94"/>
      <c r="H37" s="94"/>
      <c r="I37" s="94"/>
      <c r="J37" s="94"/>
      <c r="K37" s="94"/>
      <c r="L37" s="94"/>
      <c r="M37" s="94"/>
      <c r="N37" s="199"/>
      <c r="O37" s="199"/>
      <c r="P37" s="199"/>
      <c r="Q37" s="199"/>
      <c r="R37" s="199"/>
      <c r="S37" s="199"/>
      <c r="T37" s="199"/>
      <c r="U37" s="199"/>
      <c r="V37" s="199"/>
      <c r="W37" s="199"/>
      <c r="X37" s="199"/>
      <c r="Y37" s="199"/>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106"/>
      <c r="BC37" s="106"/>
      <c r="BD37" s="106"/>
      <c r="BE37" s="106"/>
      <c r="BF37" s="106"/>
      <c r="BG37" s="106"/>
      <c r="BH37" s="106"/>
      <c r="BI37" s="106"/>
      <c r="BJ37" s="94"/>
      <c r="BK37" s="94"/>
      <c r="BL37" s="94"/>
      <c r="BM37" s="94"/>
      <c r="BN37" s="94"/>
      <c r="BO37" s="94"/>
      <c r="BP37" s="94"/>
      <c r="BQ37" s="94"/>
      <c r="BR37" s="94"/>
      <c r="BS37" s="94"/>
      <c r="BT37" s="94"/>
      <c r="BU37" s="94"/>
      <c r="BV37" s="94"/>
      <c r="BW37" s="94"/>
      <c r="BX37" s="204"/>
      <c r="BY37" s="204"/>
      <c r="BZ37" s="204"/>
      <c r="CA37" s="204"/>
      <c r="CB37" s="204"/>
      <c r="CC37" s="204"/>
      <c r="CD37" s="204"/>
      <c r="CE37" s="204"/>
      <c r="CF37" s="204"/>
      <c r="CG37" s="204"/>
      <c r="CH37" s="204"/>
      <c r="CI37" s="204"/>
      <c r="CJ37" s="204"/>
      <c r="CK37" s="204"/>
      <c r="CL37" s="20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row>
    <row r="38" spans="1:137" ht="5.75" customHeight="1">
      <c r="A38" s="94"/>
      <c r="B38" s="94"/>
      <c r="C38" s="94"/>
      <c r="D38" s="94"/>
      <c r="E38" s="94"/>
      <c r="F38" s="94"/>
      <c r="G38" s="94"/>
      <c r="H38" s="94"/>
      <c r="I38" s="94"/>
      <c r="J38" s="94"/>
      <c r="K38" s="94"/>
      <c r="L38" s="94"/>
      <c r="M38" s="94"/>
      <c r="N38" s="199"/>
      <c r="O38" s="199"/>
      <c r="P38" s="199"/>
      <c r="Q38" s="199"/>
      <c r="R38" s="199"/>
      <c r="S38" s="199"/>
      <c r="T38" s="199"/>
      <c r="U38" s="199"/>
      <c r="V38" s="199"/>
      <c r="W38" s="199"/>
      <c r="X38" s="199"/>
      <c r="Y38" s="199"/>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94"/>
      <c r="AV38" s="94"/>
      <c r="AW38" s="94"/>
      <c r="AX38" s="94"/>
      <c r="AY38" s="94"/>
      <c r="AZ38" s="94"/>
      <c r="BA38" s="94"/>
      <c r="BB38" s="207"/>
      <c r="BC38" s="207"/>
      <c r="BD38" s="207"/>
      <c r="BE38" s="207"/>
      <c r="BF38" s="207"/>
      <c r="BG38" s="207"/>
      <c r="BH38" s="207"/>
      <c r="BI38" s="207"/>
      <c r="BJ38" s="94"/>
      <c r="BK38" s="94"/>
      <c r="BL38" s="94"/>
      <c r="BM38" s="94"/>
      <c r="BN38" s="94"/>
      <c r="BO38" s="94"/>
      <c r="BP38" s="94"/>
      <c r="BQ38" s="94"/>
      <c r="BR38" s="94"/>
      <c r="BS38" s="94"/>
      <c r="BT38" s="94"/>
      <c r="BU38" s="94"/>
      <c r="BV38" s="94"/>
      <c r="BW38" s="94"/>
      <c r="BX38" s="204"/>
      <c r="BY38" s="204"/>
      <c r="BZ38" s="204"/>
      <c r="CA38" s="204"/>
      <c r="CB38" s="204"/>
      <c r="CC38" s="204"/>
      <c r="CD38" s="204"/>
      <c r="CE38" s="204"/>
      <c r="CF38" s="204"/>
      <c r="CG38" s="204"/>
      <c r="CH38" s="204"/>
      <c r="CI38" s="204"/>
      <c r="CJ38" s="204"/>
      <c r="CK38" s="204"/>
      <c r="CL38" s="20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row>
    <row r="39" spans="1:137" ht="5.75" customHeight="1">
      <c r="A39" s="94"/>
      <c r="B39" s="94"/>
      <c r="C39" s="94"/>
      <c r="D39" s="94"/>
      <c r="E39" s="95"/>
      <c r="F39" s="216" t="s">
        <v>170</v>
      </c>
      <c r="G39" s="216"/>
      <c r="H39" s="216"/>
      <c r="I39" s="216"/>
      <c r="J39" s="216"/>
      <c r="K39" s="216"/>
      <c r="L39" s="94"/>
      <c r="M39" s="94"/>
      <c r="N39" s="205"/>
      <c r="O39" s="205"/>
      <c r="P39" s="205"/>
      <c r="Q39" s="205"/>
      <c r="R39" s="205"/>
      <c r="S39" s="205"/>
      <c r="T39" s="205"/>
      <c r="U39" s="205"/>
      <c r="V39" s="205"/>
      <c r="W39" s="205"/>
      <c r="X39" s="205"/>
      <c r="Y39" s="205"/>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94"/>
      <c r="AV39" s="94"/>
      <c r="AW39" s="94"/>
      <c r="AX39" s="94"/>
      <c r="AY39" s="94"/>
      <c r="AZ39" s="94"/>
      <c r="BA39" s="94"/>
      <c r="BB39" s="207"/>
      <c r="BC39" s="207"/>
      <c r="BD39" s="207"/>
      <c r="BE39" s="207"/>
      <c r="BF39" s="207"/>
      <c r="BG39" s="207"/>
      <c r="BH39" s="207"/>
      <c r="BI39" s="207"/>
      <c r="BJ39" s="94"/>
      <c r="BK39" s="94"/>
      <c r="BL39" s="94"/>
      <c r="BM39" s="94"/>
      <c r="BN39" s="94"/>
      <c r="BO39" s="94"/>
      <c r="BP39" s="94"/>
      <c r="BQ39" s="94"/>
      <c r="BR39" s="94"/>
      <c r="BS39" s="94"/>
      <c r="BT39" s="94"/>
      <c r="BU39" s="94"/>
      <c r="BV39" s="94"/>
      <c r="BW39" s="94"/>
      <c r="BX39" s="204"/>
      <c r="BY39" s="204"/>
      <c r="BZ39" s="204"/>
      <c r="CA39" s="204"/>
      <c r="CB39" s="204"/>
      <c r="CC39" s="204"/>
      <c r="CD39" s="204"/>
      <c r="CE39" s="204"/>
      <c r="CF39" s="204"/>
      <c r="CG39" s="204"/>
      <c r="CH39" s="204"/>
      <c r="CI39" s="204"/>
      <c r="CJ39" s="204"/>
      <c r="CK39" s="204"/>
      <c r="CL39" s="20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row>
    <row r="40" spans="1:137" ht="5.75" customHeight="1">
      <c r="A40" s="94"/>
      <c r="B40" s="94"/>
      <c r="C40" s="94"/>
      <c r="D40" s="94"/>
      <c r="E40" s="94"/>
      <c r="F40" s="216"/>
      <c r="G40" s="216"/>
      <c r="H40" s="216"/>
      <c r="I40" s="216"/>
      <c r="J40" s="216"/>
      <c r="K40" s="216"/>
      <c r="L40" s="94"/>
      <c r="M40" s="94"/>
      <c r="N40" s="205"/>
      <c r="O40" s="205"/>
      <c r="P40" s="205"/>
      <c r="Q40" s="205"/>
      <c r="R40" s="205"/>
      <c r="S40" s="205"/>
      <c r="T40" s="205"/>
      <c r="U40" s="205"/>
      <c r="V40" s="205"/>
      <c r="W40" s="205"/>
      <c r="X40" s="205"/>
      <c r="Y40" s="205"/>
      <c r="Z40" s="200"/>
      <c r="AA40" s="200"/>
      <c r="AB40" s="200"/>
      <c r="AC40" s="200"/>
      <c r="AD40" s="200"/>
      <c r="AE40" s="200"/>
      <c r="AF40" s="200"/>
      <c r="AG40" s="94"/>
      <c r="AH40" s="94"/>
      <c r="AI40" s="94"/>
      <c r="AJ40" s="200"/>
      <c r="AK40" s="200"/>
      <c r="AL40" s="200"/>
      <c r="AM40" s="200"/>
      <c r="AN40" s="200"/>
      <c r="AO40" s="200"/>
      <c r="AP40" s="200"/>
      <c r="AQ40" s="94"/>
      <c r="AR40" s="200"/>
      <c r="AS40" s="200"/>
      <c r="AT40" s="200"/>
      <c r="AU40" s="94"/>
      <c r="AV40" s="94"/>
      <c r="AW40" s="94"/>
      <c r="AX40" s="94"/>
      <c r="AY40" s="94"/>
      <c r="AZ40" s="94"/>
      <c r="BA40" s="94"/>
      <c r="BB40" s="106"/>
      <c r="BC40" s="106"/>
      <c r="BD40" s="106"/>
      <c r="BE40" s="106"/>
      <c r="BF40" s="106"/>
      <c r="BG40" s="106"/>
      <c r="BH40" s="106"/>
      <c r="BI40" s="106"/>
      <c r="BJ40" s="94"/>
      <c r="BK40" s="94"/>
      <c r="BL40" s="94"/>
      <c r="BM40" s="94"/>
      <c r="BN40" s="94"/>
      <c r="BO40" s="94"/>
      <c r="BP40" s="94"/>
      <c r="BQ40" s="94"/>
      <c r="BR40" s="94"/>
      <c r="BS40" s="94"/>
      <c r="BT40" s="94"/>
      <c r="BU40" s="94"/>
      <c r="BV40" s="94"/>
      <c r="BW40" s="94"/>
      <c r="BX40" s="204"/>
      <c r="BY40" s="204"/>
      <c r="BZ40" s="204"/>
      <c r="CA40" s="204"/>
      <c r="CB40" s="204"/>
      <c r="CC40" s="204"/>
      <c r="CD40" s="204"/>
      <c r="CE40" s="204"/>
      <c r="CF40" s="204"/>
      <c r="CG40" s="204"/>
      <c r="CH40" s="204"/>
      <c r="CI40" s="204"/>
      <c r="CJ40" s="204"/>
      <c r="CK40" s="204"/>
      <c r="CL40" s="20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row>
    <row r="41" spans="1:137" ht="5.75"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200"/>
      <c r="AA41" s="200"/>
      <c r="AB41" s="200"/>
      <c r="AC41" s="200"/>
      <c r="AD41" s="200"/>
      <c r="AE41" s="200"/>
      <c r="AF41" s="200"/>
      <c r="AG41" s="94"/>
      <c r="AH41" s="94"/>
      <c r="AI41" s="94"/>
      <c r="AJ41" s="200"/>
      <c r="AK41" s="200"/>
      <c r="AL41" s="200"/>
      <c r="AM41" s="200"/>
      <c r="AN41" s="200"/>
      <c r="AO41" s="200"/>
      <c r="AP41" s="200"/>
      <c r="AQ41" s="96"/>
      <c r="AR41" s="200"/>
      <c r="AS41" s="200"/>
      <c r="AT41" s="200"/>
      <c r="AU41" s="94"/>
      <c r="AV41" s="94"/>
      <c r="AW41" s="94"/>
      <c r="AX41" s="94"/>
      <c r="AY41" s="94"/>
      <c r="AZ41" s="94"/>
      <c r="BA41" s="94"/>
      <c r="BB41" s="106"/>
      <c r="BC41" s="106"/>
      <c r="BD41" s="106"/>
      <c r="BE41" s="106"/>
      <c r="BF41" s="106"/>
      <c r="BG41" s="106"/>
      <c r="BH41" s="106"/>
      <c r="BI41" s="106"/>
      <c r="BJ41" s="94"/>
      <c r="BK41" s="94"/>
      <c r="BL41" s="94"/>
      <c r="BM41" s="94"/>
      <c r="BN41" s="94"/>
      <c r="BO41" s="94"/>
      <c r="BP41" s="94"/>
      <c r="BQ41" s="94"/>
      <c r="BR41" s="94"/>
      <c r="BS41" s="94"/>
      <c r="BT41" s="94"/>
      <c r="BU41" s="94"/>
      <c r="BV41" s="94"/>
      <c r="BW41" s="94"/>
      <c r="BX41" s="96"/>
      <c r="BY41" s="96"/>
      <c r="BZ41" s="96"/>
      <c r="CA41" s="96"/>
      <c r="CB41" s="96"/>
      <c r="CC41" s="96"/>
      <c r="CD41" s="96"/>
      <c r="CE41" s="96"/>
      <c r="CF41" s="96"/>
      <c r="CG41" s="96"/>
      <c r="CH41" s="96"/>
      <c r="CI41" s="96"/>
      <c r="CJ41" s="96"/>
      <c r="CK41" s="96"/>
      <c r="CL41" s="96"/>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row>
    <row r="42" spans="1:137" ht="5.75" customHeight="1">
      <c r="A42" s="94"/>
      <c r="B42" s="94"/>
      <c r="C42" s="94"/>
      <c r="D42" s="94"/>
      <c r="E42" s="94"/>
      <c r="F42" s="94"/>
      <c r="G42" s="94"/>
      <c r="H42" s="94"/>
      <c r="I42" s="94"/>
      <c r="J42" s="94"/>
      <c r="K42" s="94"/>
      <c r="L42" s="94"/>
      <c r="M42" s="94"/>
      <c r="N42" s="199"/>
      <c r="O42" s="199"/>
      <c r="P42" s="199"/>
      <c r="Q42" s="199"/>
      <c r="R42" s="199"/>
      <c r="S42" s="199"/>
      <c r="T42" s="199"/>
      <c r="U42" s="199"/>
      <c r="V42" s="199"/>
      <c r="W42" s="199"/>
      <c r="X42" s="199"/>
      <c r="Y42" s="199"/>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94"/>
      <c r="AV42" s="94"/>
      <c r="AW42" s="94"/>
      <c r="AX42" s="94"/>
      <c r="AY42" s="94"/>
      <c r="AZ42" s="94"/>
      <c r="BA42" s="94"/>
      <c r="BB42" s="106"/>
      <c r="BC42" s="106"/>
      <c r="BD42" s="106"/>
      <c r="BE42" s="106"/>
      <c r="BF42" s="106"/>
      <c r="BG42" s="106"/>
      <c r="BH42" s="106"/>
      <c r="BI42" s="106"/>
      <c r="BJ42" s="94"/>
      <c r="BK42" s="94"/>
      <c r="BL42" s="94"/>
      <c r="BM42" s="94"/>
      <c r="BN42" s="94"/>
      <c r="BO42" s="94"/>
      <c r="BP42" s="94"/>
      <c r="BQ42" s="94"/>
      <c r="BR42" s="94"/>
      <c r="BS42" s="94"/>
      <c r="BT42" s="94"/>
      <c r="BU42" s="94"/>
      <c r="BV42" s="94"/>
      <c r="BW42" s="94"/>
      <c r="BX42" s="94"/>
      <c r="BY42" s="108"/>
      <c r="BZ42" s="108"/>
      <c r="CA42" s="108"/>
      <c r="CB42" s="108"/>
      <c r="CC42" s="108"/>
      <c r="CD42" s="108"/>
      <c r="CE42" s="108"/>
      <c r="CF42" s="108"/>
      <c r="CG42" s="108"/>
      <c r="CH42" s="108"/>
      <c r="CI42" s="108"/>
      <c r="CJ42" s="108"/>
      <c r="CK42" s="108"/>
      <c r="CL42" s="108"/>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row>
    <row r="43" spans="1:137" ht="5.75"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94"/>
      <c r="AV43" s="94"/>
      <c r="AW43" s="94"/>
      <c r="AX43" s="94"/>
      <c r="AY43" s="94"/>
      <c r="AZ43" s="94"/>
      <c r="BA43" s="94"/>
      <c r="BB43" s="207"/>
      <c r="BC43" s="207"/>
      <c r="BD43" s="207"/>
      <c r="BE43" s="207"/>
      <c r="BF43" s="207"/>
      <c r="BG43" s="207"/>
      <c r="BH43" s="207"/>
      <c r="BI43" s="207"/>
      <c r="BJ43" s="94"/>
      <c r="BK43" s="94"/>
      <c r="BL43" s="94"/>
      <c r="BM43" s="94"/>
      <c r="BN43" s="94"/>
      <c r="BO43" s="94"/>
      <c r="BP43" s="94"/>
      <c r="BQ43" s="94"/>
      <c r="BR43" s="94"/>
      <c r="BS43" s="94"/>
      <c r="BT43" s="94"/>
      <c r="BU43" s="94"/>
      <c r="BV43" s="94"/>
      <c r="BW43" s="94"/>
      <c r="BX43" s="204"/>
      <c r="BY43" s="204"/>
      <c r="BZ43" s="204"/>
      <c r="CA43" s="204"/>
      <c r="CB43" s="204"/>
      <c r="CC43" s="204"/>
      <c r="CD43" s="204"/>
      <c r="CE43" s="204"/>
      <c r="CF43" s="204"/>
      <c r="CG43" s="204"/>
      <c r="CH43" s="204"/>
      <c r="CI43" s="204"/>
      <c r="CJ43" s="204"/>
      <c r="CK43" s="204"/>
      <c r="CL43" s="20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c r="EG43" s="94"/>
    </row>
    <row r="44" spans="1:137" ht="5.75" customHeight="1">
      <c r="A44" s="94"/>
      <c r="B44" s="94"/>
      <c r="C44" s="94"/>
      <c r="D44" s="94"/>
      <c r="E44" s="94"/>
      <c r="F44" s="94"/>
      <c r="G44" s="94"/>
      <c r="H44" s="94"/>
      <c r="I44" s="94"/>
      <c r="J44" s="94"/>
      <c r="K44" s="94"/>
      <c r="L44" s="94"/>
      <c r="M44" s="94"/>
      <c r="N44" s="205"/>
      <c r="O44" s="205"/>
      <c r="P44" s="205"/>
      <c r="Q44" s="205"/>
      <c r="R44" s="205"/>
      <c r="S44" s="205"/>
      <c r="T44" s="205"/>
      <c r="U44" s="205"/>
      <c r="V44" s="205"/>
      <c r="W44" s="205"/>
      <c r="X44" s="205"/>
      <c r="Y44" s="205"/>
      <c r="Z44" s="200"/>
      <c r="AA44" s="200"/>
      <c r="AB44" s="200"/>
      <c r="AC44" s="200"/>
      <c r="AD44" s="200"/>
      <c r="AE44" s="200"/>
      <c r="AF44" s="200"/>
      <c r="AG44" s="94"/>
      <c r="AH44" s="94"/>
      <c r="AI44" s="94"/>
      <c r="AJ44" s="200"/>
      <c r="AK44" s="200"/>
      <c r="AL44" s="200"/>
      <c r="AM44" s="200"/>
      <c r="AN44" s="200"/>
      <c r="AO44" s="200"/>
      <c r="AP44" s="200"/>
      <c r="AQ44" s="94"/>
      <c r="AR44" s="200"/>
      <c r="AS44" s="200"/>
      <c r="AT44" s="200"/>
      <c r="AU44" s="94"/>
      <c r="AV44" s="94"/>
      <c r="AW44" s="94"/>
      <c r="AX44" s="94"/>
      <c r="AY44" s="94"/>
      <c r="AZ44" s="94"/>
      <c r="BA44" s="94"/>
      <c r="BB44" s="207"/>
      <c r="BC44" s="207"/>
      <c r="BD44" s="207"/>
      <c r="BE44" s="207"/>
      <c r="BF44" s="207"/>
      <c r="BG44" s="207"/>
      <c r="BH44" s="207"/>
      <c r="BI44" s="207"/>
      <c r="BJ44" s="94"/>
      <c r="BK44" s="94"/>
      <c r="BL44" s="94"/>
      <c r="BM44" s="94"/>
      <c r="BN44" s="94"/>
      <c r="BO44" s="94"/>
      <c r="BP44" s="94"/>
      <c r="BQ44" s="94"/>
      <c r="BR44" s="94"/>
      <c r="BS44" s="94"/>
      <c r="BT44" s="94"/>
      <c r="BU44" s="94"/>
      <c r="BV44" s="94"/>
      <c r="BW44" s="94"/>
      <c r="BX44" s="204"/>
      <c r="BY44" s="204"/>
      <c r="BZ44" s="204"/>
      <c r="CA44" s="204"/>
      <c r="CB44" s="204"/>
      <c r="CC44" s="204"/>
      <c r="CD44" s="204"/>
      <c r="CE44" s="204"/>
      <c r="CF44" s="204"/>
      <c r="CG44" s="204"/>
      <c r="CH44" s="204"/>
      <c r="CI44" s="204"/>
      <c r="CJ44" s="204"/>
      <c r="CK44" s="204"/>
      <c r="CL44" s="20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row>
    <row r="45" spans="1:137" ht="5.75" customHeight="1">
      <c r="A45" s="94"/>
      <c r="B45" s="94"/>
      <c r="C45" s="94"/>
      <c r="D45" s="94"/>
      <c r="E45" s="94"/>
      <c r="F45" s="94"/>
      <c r="G45" s="94"/>
      <c r="H45" s="94"/>
      <c r="I45" s="94"/>
      <c r="J45" s="94"/>
      <c r="K45" s="94"/>
      <c r="L45" s="94"/>
      <c r="M45" s="94"/>
      <c r="N45" s="205"/>
      <c r="O45" s="205"/>
      <c r="P45" s="205"/>
      <c r="Q45" s="205"/>
      <c r="R45" s="205"/>
      <c r="S45" s="205"/>
      <c r="T45" s="205"/>
      <c r="U45" s="205"/>
      <c r="V45" s="205"/>
      <c r="W45" s="205"/>
      <c r="X45" s="205"/>
      <c r="Y45" s="205"/>
      <c r="Z45" s="200"/>
      <c r="AA45" s="200"/>
      <c r="AB45" s="200"/>
      <c r="AC45" s="200"/>
      <c r="AD45" s="200"/>
      <c r="AE45" s="200"/>
      <c r="AF45" s="200"/>
      <c r="AG45" s="94"/>
      <c r="AH45" s="94"/>
      <c r="AI45" s="94"/>
      <c r="AJ45" s="200"/>
      <c r="AK45" s="200"/>
      <c r="AL45" s="200"/>
      <c r="AM45" s="200"/>
      <c r="AN45" s="200"/>
      <c r="AO45" s="200"/>
      <c r="AP45" s="200"/>
      <c r="AQ45" s="96"/>
      <c r="AR45" s="200"/>
      <c r="AS45" s="200"/>
      <c r="AT45" s="200"/>
      <c r="AU45" s="109"/>
      <c r="AV45" s="94"/>
      <c r="AW45" s="94"/>
      <c r="AX45" s="94"/>
      <c r="AY45" s="94"/>
      <c r="AZ45" s="94"/>
      <c r="BA45" s="94"/>
      <c r="BB45" s="106"/>
      <c r="BC45" s="106"/>
      <c r="BD45" s="106"/>
      <c r="BE45" s="106"/>
      <c r="BF45" s="106"/>
      <c r="BG45" s="106"/>
      <c r="BH45" s="106"/>
      <c r="BI45" s="106"/>
      <c r="BJ45" s="94"/>
      <c r="BK45" s="94"/>
      <c r="BL45" s="94"/>
      <c r="BM45" s="94"/>
      <c r="BN45" s="94"/>
      <c r="BO45" s="94"/>
      <c r="BP45" s="94"/>
      <c r="BQ45" s="94"/>
      <c r="BR45" s="94"/>
      <c r="BS45" s="94"/>
      <c r="BT45" s="94"/>
      <c r="BU45" s="94"/>
      <c r="BV45" s="94"/>
      <c r="BW45" s="94"/>
      <c r="BX45" s="204"/>
      <c r="BY45" s="204"/>
      <c r="BZ45" s="204"/>
      <c r="CA45" s="204"/>
      <c r="CB45" s="204"/>
      <c r="CC45" s="204"/>
      <c r="CD45" s="204"/>
      <c r="CE45" s="204"/>
      <c r="CF45" s="204"/>
      <c r="CG45" s="204"/>
      <c r="CH45" s="204"/>
      <c r="CI45" s="204"/>
      <c r="CJ45" s="204"/>
      <c r="CK45" s="204"/>
      <c r="CL45" s="20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row>
    <row r="46" spans="1:137" ht="5.75" customHeight="1">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row>
    <row r="47" spans="1:137" ht="5.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10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row>
    <row r="48" spans="1:137" ht="5.75" customHeight="1">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219"/>
      <c r="AA48" s="219"/>
      <c r="AB48" s="94"/>
      <c r="AC48" s="94"/>
      <c r="AD48" s="94"/>
      <c r="AE48" s="94"/>
      <c r="AF48" s="94"/>
      <c r="AG48" s="94"/>
      <c r="AH48" s="94"/>
      <c r="AI48" s="94"/>
      <c r="AJ48" s="94"/>
      <c r="AK48" s="94"/>
      <c r="AL48" s="94"/>
      <c r="AM48" s="94"/>
      <c r="AN48" s="94"/>
      <c r="AO48" s="94"/>
      <c r="AP48" s="94"/>
      <c r="AQ48" s="94"/>
      <c r="AR48" s="94"/>
      <c r="AS48" s="94"/>
      <c r="AT48" s="94"/>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c r="CC48" s="221"/>
      <c r="CD48" s="221"/>
      <c r="CE48" s="221"/>
      <c r="CF48" s="221"/>
      <c r="CG48" s="221"/>
      <c r="CH48" s="221"/>
      <c r="CI48" s="221"/>
      <c r="CJ48" s="221"/>
      <c r="CK48" s="221"/>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row>
    <row r="49" spans="1:137" ht="5.75" customHeight="1">
      <c r="A49" s="94"/>
      <c r="B49" s="94"/>
      <c r="C49" s="94"/>
      <c r="D49" s="94"/>
      <c r="E49" s="94"/>
      <c r="F49" s="94"/>
      <c r="G49" s="94"/>
      <c r="H49" s="94"/>
      <c r="I49" s="94"/>
      <c r="J49" s="94"/>
      <c r="K49" s="94"/>
      <c r="L49" s="94"/>
      <c r="M49" s="94"/>
      <c r="N49" s="94"/>
      <c r="O49" s="94"/>
      <c r="P49" s="94"/>
      <c r="Q49" s="94"/>
      <c r="R49" s="94"/>
      <c r="S49" s="94"/>
      <c r="T49" s="94"/>
      <c r="U49" s="94"/>
      <c r="V49" s="94"/>
      <c r="W49" s="94"/>
      <c r="X49" s="94"/>
      <c r="Y49" s="94"/>
      <c r="Z49" s="219"/>
      <c r="AA49" s="219"/>
      <c r="AB49" s="94"/>
      <c r="AC49" s="94"/>
      <c r="AD49" s="94"/>
      <c r="AE49" s="94"/>
      <c r="AF49" s="94"/>
      <c r="AG49" s="94"/>
      <c r="AH49" s="94"/>
      <c r="AI49" s="94"/>
      <c r="AJ49" s="94"/>
      <c r="AK49" s="94"/>
      <c r="AL49" s="94"/>
      <c r="AM49" s="94"/>
      <c r="AN49" s="104"/>
      <c r="AO49" s="94"/>
      <c r="AP49" s="94"/>
      <c r="AQ49" s="94"/>
      <c r="AR49" s="94"/>
      <c r="AS49" s="94"/>
      <c r="AT49" s="94"/>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1"/>
      <c r="BW49" s="221"/>
      <c r="BX49" s="221"/>
      <c r="BY49" s="221"/>
      <c r="BZ49" s="221"/>
      <c r="CA49" s="221"/>
      <c r="CB49" s="221"/>
      <c r="CC49" s="221"/>
      <c r="CD49" s="221"/>
      <c r="CE49" s="221"/>
      <c r="CF49" s="221"/>
      <c r="CG49" s="221"/>
      <c r="CH49" s="221"/>
      <c r="CI49" s="221"/>
      <c r="CJ49" s="221"/>
      <c r="CK49" s="221"/>
      <c r="CL49" s="111"/>
      <c r="CM49" s="111"/>
      <c r="CN49" s="111"/>
      <c r="CO49" s="111"/>
      <c r="CP49" s="111"/>
      <c r="CQ49" s="111"/>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row>
    <row r="50" spans="1:137" ht="5.75" customHeight="1">
      <c r="A50" s="94"/>
      <c r="B50" s="94"/>
      <c r="C50" s="94"/>
      <c r="D50" s="94"/>
      <c r="E50" s="94"/>
      <c r="F50" s="94"/>
      <c r="G50" s="94"/>
      <c r="H50" s="94"/>
      <c r="I50" s="94"/>
      <c r="J50" s="94"/>
      <c r="K50" s="94"/>
      <c r="L50" s="94"/>
      <c r="M50" s="94"/>
      <c r="N50" s="94"/>
      <c r="O50" s="94"/>
      <c r="P50" s="94"/>
      <c r="Q50" s="94"/>
      <c r="R50" s="94"/>
      <c r="S50" s="94"/>
      <c r="T50" s="94"/>
      <c r="U50" s="94"/>
      <c r="V50" s="94"/>
      <c r="W50" s="94"/>
      <c r="X50" s="94"/>
      <c r="Y50" s="94"/>
      <c r="Z50" s="219"/>
      <c r="AA50" s="219"/>
      <c r="AB50" s="94"/>
      <c r="AC50" s="94"/>
      <c r="AD50" s="94"/>
      <c r="AE50" s="94"/>
      <c r="AF50" s="94"/>
      <c r="AG50" s="94"/>
      <c r="AH50" s="94"/>
      <c r="AI50" s="94"/>
      <c r="AJ50" s="94"/>
      <c r="AK50" s="94"/>
      <c r="AL50" s="94"/>
      <c r="AM50" s="94"/>
      <c r="AN50" s="208"/>
      <c r="AO50" s="94"/>
      <c r="AP50" s="94"/>
      <c r="AQ50" s="94"/>
      <c r="AR50" s="94"/>
      <c r="AS50" s="94"/>
      <c r="AT50" s="94"/>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c r="CC50" s="221"/>
      <c r="CD50" s="221"/>
      <c r="CE50" s="221"/>
      <c r="CF50" s="221"/>
      <c r="CG50" s="221"/>
      <c r="CH50" s="221"/>
      <c r="CI50" s="221"/>
      <c r="CJ50" s="221"/>
      <c r="CK50" s="221"/>
      <c r="CL50" s="111"/>
      <c r="CM50" s="111"/>
      <c r="CN50" s="111"/>
      <c r="CO50" s="111"/>
      <c r="CP50" s="111"/>
      <c r="CQ50" s="111"/>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row>
    <row r="51" spans="1:137" ht="5.7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219"/>
      <c r="AA51" s="219"/>
      <c r="AB51" s="94"/>
      <c r="AC51" s="94"/>
      <c r="AD51" s="94"/>
      <c r="AE51" s="94"/>
      <c r="AF51" s="94"/>
      <c r="AG51" s="94"/>
      <c r="AH51" s="94"/>
      <c r="AI51" s="94"/>
      <c r="AJ51" s="94"/>
      <c r="AK51" s="94"/>
      <c r="AL51" s="94"/>
      <c r="AM51" s="94"/>
      <c r="AN51" s="208"/>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row>
    <row r="52" spans="1:137" ht="5.75" customHeight="1">
      <c r="A52" s="94"/>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row>
    <row r="53" spans="1:137" ht="5.75" customHeight="1">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row>
    <row r="54" spans="1:137" ht="5.75" customHeight="1">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row>
    <row r="55" spans="1:137" ht="5.75" customHeight="1">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row>
    <row r="56" spans="1:137" ht="5.7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row>
    <row r="57" spans="1:137" ht="5.7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4"/>
      <c r="DV57" s="94"/>
      <c r="DW57" s="94"/>
      <c r="DX57" s="94"/>
      <c r="DY57" s="94"/>
      <c r="DZ57" s="94"/>
      <c r="EA57" s="94"/>
      <c r="EB57" s="94"/>
      <c r="EC57" s="94"/>
      <c r="ED57" s="94"/>
      <c r="EE57" s="94"/>
      <c r="EF57" s="94"/>
      <c r="EG57" s="94"/>
    </row>
    <row r="58" spans="1:137" ht="5.75"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row>
    <row r="59" spans="1:137" ht="5.75"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c r="DS59" s="94"/>
      <c r="DT59" s="94"/>
      <c r="DU59" s="94"/>
      <c r="DV59" s="94"/>
      <c r="DW59" s="94"/>
      <c r="DX59" s="94"/>
      <c r="DY59" s="94"/>
      <c r="DZ59" s="94"/>
      <c r="EA59" s="94"/>
      <c r="EB59" s="94"/>
      <c r="EC59" s="94"/>
      <c r="ED59" s="94"/>
      <c r="EE59" s="94"/>
      <c r="EF59" s="94"/>
      <c r="EG59" s="94"/>
    </row>
    <row r="60" spans="1:137" ht="5.75" customHeight="1">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row>
    <row r="61" spans="1:137" ht="5.75" customHeight="1">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c r="DS61" s="94"/>
      <c r="DT61" s="94"/>
      <c r="DU61" s="94"/>
      <c r="DV61" s="94"/>
      <c r="DW61" s="94"/>
      <c r="DX61" s="94"/>
      <c r="DY61" s="94"/>
      <c r="DZ61" s="94"/>
      <c r="EA61" s="94"/>
      <c r="EB61" s="94"/>
      <c r="EC61" s="94"/>
      <c r="ED61" s="94"/>
      <c r="EE61" s="94"/>
      <c r="EF61" s="94"/>
      <c r="EG61" s="94"/>
    </row>
    <row r="62" spans="1:137" ht="5.75" customHeight="1">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row>
    <row r="63" spans="1:137" ht="5.75" customHeight="1">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row>
    <row r="64" spans="1:137" ht="5.7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row>
    <row r="65" spans="1:137" ht="5.75" customHeight="1">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row>
    <row r="66" spans="1:137" ht="6.4" customHeight="1">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row>
    <row r="67" spans="1:137" ht="5.75" customHeight="1">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row>
    <row r="68" spans="1:137" ht="5.75" customHeight="1">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row>
    <row r="69" spans="1:137" ht="5.75" customHeight="1">
      <c r="A69" s="94"/>
      <c r="B69" s="94"/>
      <c r="C69" s="94"/>
      <c r="K69" s="94"/>
      <c r="L69" s="94"/>
      <c r="M69" s="94"/>
      <c r="N69" s="214">
        <f>③扶養事項!C22</f>
        <v>0</v>
      </c>
      <c r="O69" s="214"/>
      <c r="P69" s="214"/>
      <c r="Q69" s="214"/>
      <c r="R69" s="214"/>
      <c r="S69" s="214"/>
      <c r="T69" s="214"/>
      <c r="U69" s="214"/>
      <c r="V69" s="214"/>
      <c r="W69" s="214"/>
      <c r="X69" s="214"/>
      <c r="Y69" s="203">
        <f>③扶養事項!D22</f>
        <v>0</v>
      </c>
      <c r="Z69" s="203"/>
      <c r="AA69" s="203"/>
      <c r="AB69" s="203"/>
      <c r="AC69" s="203"/>
      <c r="AD69" s="203"/>
      <c r="AE69" s="203"/>
      <c r="AF69" s="203">
        <f>③扶養事項!E22</f>
        <v>0</v>
      </c>
      <c r="AG69" s="203"/>
      <c r="AH69" s="203"/>
      <c r="AI69" s="203"/>
      <c r="AJ69" s="203"/>
      <c r="AK69" s="203"/>
      <c r="AL69" s="203"/>
      <c r="AM69" s="203">
        <f>③扶養事項!F22</f>
        <v>0</v>
      </c>
      <c r="AN69" s="203"/>
      <c r="AO69" s="203"/>
      <c r="AP69" s="203"/>
      <c r="AQ69" s="203"/>
      <c r="AR69" s="99"/>
      <c r="AS69" s="200">
        <f>③扶養事項!G22</f>
        <v>0</v>
      </c>
      <c r="AT69" s="200"/>
      <c r="AU69" s="200"/>
      <c r="AV69" s="224">
        <f>③扶養事項!H22</f>
        <v>0</v>
      </c>
      <c r="AW69" s="224"/>
      <c r="AX69" s="224"/>
      <c r="AY69" s="200">
        <f>③扶養事項!I22</f>
        <v>0</v>
      </c>
      <c r="AZ69" s="200"/>
      <c r="BA69" s="200">
        <f>③扶養事項!J22</f>
        <v>0</v>
      </c>
      <c r="BB69" s="200"/>
      <c r="BC69" s="217">
        <f>③扶養事項!O22</f>
        <v>0</v>
      </c>
      <c r="BD69" s="217"/>
      <c r="BE69" s="217"/>
      <c r="BF69" s="217"/>
      <c r="BG69" s="217"/>
      <c r="BH69" s="217"/>
      <c r="BI69" s="217"/>
      <c r="BJ69" s="217"/>
      <c r="BK69" s="217"/>
      <c r="BL69" s="217"/>
      <c r="BM69" s="217"/>
      <c r="BN69" s="217"/>
      <c r="BO69" s="217"/>
      <c r="BP69" s="217"/>
      <c r="BQ69" s="217"/>
      <c r="BR69" s="217"/>
      <c r="BS69" s="217"/>
      <c r="BT69" s="217"/>
      <c r="BU69" s="217"/>
      <c r="BV69" s="217"/>
      <c r="BW69" s="217"/>
      <c r="BX69" s="200" t="str">
        <f>IF(③扶養事項!K22="該当","○非居住者","")</f>
        <v/>
      </c>
      <c r="BY69" s="200"/>
      <c r="BZ69" s="200"/>
      <c r="CA69" s="200"/>
      <c r="CB69" s="200"/>
      <c r="CC69" s="200"/>
      <c r="CD69" s="200"/>
      <c r="CE69" s="222">
        <f>③扶養事項!N22</f>
        <v>0</v>
      </c>
      <c r="CF69" s="222"/>
      <c r="CG69" s="222"/>
      <c r="CH69" s="222"/>
      <c r="CI69" s="222"/>
      <c r="CJ69" s="222"/>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row>
    <row r="70" spans="1:137" ht="10.9" customHeight="1">
      <c r="A70" s="94"/>
      <c r="B70" s="94"/>
      <c r="C70" s="94"/>
      <c r="K70" s="94"/>
      <c r="L70" s="94"/>
      <c r="M70" s="94"/>
      <c r="N70" s="217">
        <f>③扶養事項!B22</f>
        <v>0</v>
      </c>
      <c r="O70" s="217"/>
      <c r="P70" s="217"/>
      <c r="Q70" s="217"/>
      <c r="R70" s="217"/>
      <c r="S70" s="217"/>
      <c r="T70" s="217"/>
      <c r="U70" s="217"/>
      <c r="V70" s="217"/>
      <c r="W70" s="217"/>
      <c r="X70" s="217"/>
      <c r="Y70" s="203"/>
      <c r="Z70" s="203"/>
      <c r="AA70" s="203"/>
      <c r="AB70" s="203"/>
      <c r="AC70" s="203"/>
      <c r="AD70" s="203"/>
      <c r="AE70" s="203"/>
      <c r="AF70" s="203"/>
      <c r="AG70" s="203"/>
      <c r="AH70" s="203"/>
      <c r="AI70" s="203"/>
      <c r="AJ70" s="203"/>
      <c r="AK70" s="203"/>
      <c r="AL70" s="203"/>
      <c r="AM70" s="203"/>
      <c r="AN70" s="203"/>
      <c r="AO70" s="203"/>
      <c r="AP70" s="203"/>
      <c r="AQ70" s="203"/>
      <c r="AR70" s="99"/>
      <c r="AS70" s="200"/>
      <c r="AT70" s="200"/>
      <c r="AU70" s="200"/>
      <c r="AV70" s="224"/>
      <c r="AW70" s="224"/>
      <c r="AX70" s="224"/>
      <c r="AY70" s="200"/>
      <c r="AZ70" s="200"/>
      <c r="BA70" s="200"/>
      <c r="BB70" s="200"/>
      <c r="BC70" s="217"/>
      <c r="BD70" s="217"/>
      <c r="BE70" s="217"/>
      <c r="BF70" s="217"/>
      <c r="BG70" s="217"/>
      <c r="BH70" s="217"/>
      <c r="BI70" s="217"/>
      <c r="BJ70" s="217"/>
      <c r="BK70" s="217"/>
      <c r="BL70" s="217"/>
      <c r="BM70" s="217"/>
      <c r="BN70" s="217"/>
      <c r="BO70" s="217"/>
      <c r="BP70" s="217"/>
      <c r="BQ70" s="217"/>
      <c r="BR70" s="217"/>
      <c r="BS70" s="217"/>
      <c r="BT70" s="217"/>
      <c r="BU70" s="217"/>
      <c r="BV70" s="217"/>
      <c r="BW70" s="217"/>
      <c r="BX70" s="200"/>
      <c r="BY70" s="200"/>
      <c r="BZ70" s="200"/>
      <c r="CA70" s="200"/>
      <c r="CB70" s="200"/>
      <c r="CC70" s="200"/>
      <c r="CD70" s="200"/>
      <c r="CE70" s="222"/>
      <c r="CF70" s="222"/>
      <c r="CG70" s="222"/>
      <c r="CH70" s="222"/>
      <c r="CI70" s="222"/>
      <c r="CJ70" s="222"/>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row>
    <row r="71" spans="1:137" ht="8.25" customHeight="1">
      <c r="A71" s="94"/>
      <c r="B71" s="94"/>
      <c r="C71" s="94"/>
      <c r="D71" s="216" t="s">
        <v>170</v>
      </c>
      <c r="E71" s="216"/>
      <c r="F71" s="216"/>
      <c r="G71" s="216"/>
      <c r="H71" s="216"/>
      <c r="I71" s="216"/>
      <c r="J71" s="216"/>
      <c r="K71" s="94"/>
      <c r="L71" s="94"/>
      <c r="M71" s="94"/>
      <c r="N71" s="214">
        <f>③扶養事項!C23</f>
        <v>0</v>
      </c>
      <c r="O71" s="214"/>
      <c r="P71" s="214"/>
      <c r="Q71" s="214"/>
      <c r="R71" s="214"/>
      <c r="S71" s="214"/>
      <c r="T71" s="214"/>
      <c r="U71" s="214"/>
      <c r="V71" s="214"/>
      <c r="W71" s="214"/>
      <c r="X71" s="214"/>
      <c r="Y71" s="203">
        <f>③扶養事項!D23</f>
        <v>0</v>
      </c>
      <c r="Z71" s="203"/>
      <c r="AA71" s="203"/>
      <c r="AB71" s="203"/>
      <c r="AC71" s="203"/>
      <c r="AD71" s="203"/>
      <c r="AE71" s="203"/>
      <c r="AF71" s="203">
        <f>③扶養事項!E23</f>
        <v>0</v>
      </c>
      <c r="AG71" s="203"/>
      <c r="AH71" s="203"/>
      <c r="AI71" s="203"/>
      <c r="AJ71" s="203"/>
      <c r="AK71" s="203"/>
      <c r="AL71" s="203"/>
      <c r="AM71" s="203">
        <f>③扶養事項!F23</f>
        <v>0</v>
      </c>
      <c r="AN71" s="203"/>
      <c r="AO71" s="203"/>
      <c r="AP71" s="203"/>
      <c r="AQ71" s="203"/>
      <c r="AR71" s="99"/>
      <c r="AS71" s="200">
        <f>③扶養事項!G23</f>
        <v>0</v>
      </c>
      <c r="AT71" s="200"/>
      <c r="AU71" s="200"/>
      <c r="AV71" s="224">
        <f>③扶養事項!H23</f>
        <v>0</v>
      </c>
      <c r="AW71" s="224"/>
      <c r="AX71" s="224"/>
      <c r="AY71" s="200">
        <f>③扶養事項!I23</f>
        <v>0</v>
      </c>
      <c r="AZ71" s="200"/>
      <c r="BA71" s="200">
        <f>③扶養事項!J23</f>
        <v>0</v>
      </c>
      <c r="BB71" s="200"/>
      <c r="BC71" s="217">
        <f>③扶養事項!O23</f>
        <v>0</v>
      </c>
      <c r="BD71" s="217"/>
      <c r="BE71" s="217"/>
      <c r="BF71" s="217"/>
      <c r="BG71" s="217"/>
      <c r="BH71" s="217"/>
      <c r="BI71" s="217"/>
      <c r="BJ71" s="217"/>
      <c r="BK71" s="217"/>
      <c r="BL71" s="217"/>
      <c r="BM71" s="217"/>
      <c r="BN71" s="217"/>
      <c r="BO71" s="217"/>
      <c r="BP71" s="217"/>
      <c r="BQ71" s="217"/>
      <c r="BR71" s="217"/>
      <c r="BS71" s="217"/>
      <c r="BT71" s="217"/>
      <c r="BU71" s="217"/>
      <c r="BV71" s="217"/>
      <c r="BW71" s="217"/>
      <c r="BX71" s="200" t="str">
        <f>IF(③扶養事項!K23="該当","○非居住者","")</f>
        <v/>
      </c>
      <c r="BY71" s="200"/>
      <c r="BZ71" s="200"/>
      <c r="CA71" s="200"/>
      <c r="CB71" s="200"/>
      <c r="CC71" s="200"/>
      <c r="CD71" s="200"/>
      <c r="CE71" s="222">
        <f>③扶養事項!N23</f>
        <v>0</v>
      </c>
      <c r="CF71" s="222"/>
      <c r="CG71" s="222"/>
      <c r="CH71" s="222"/>
      <c r="CI71" s="222"/>
      <c r="CJ71" s="222"/>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row>
    <row r="72" spans="1:137" ht="9.4" customHeight="1">
      <c r="A72" s="94"/>
      <c r="B72" s="94"/>
      <c r="C72" s="94"/>
      <c r="D72" s="216"/>
      <c r="E72" s="216"/>
      <c r="F72" s="216"/>
      <c r="G72" s="216"/>
      <c r="H72" s="216"/>
      <c r="I72" s="216"/>
      <c r="J72" s="216"/>
      <c r="K72" s="94"/>
      <c r="L72" s="94"/>
      <c r="M72" s="94"/>
      <c r="N72" s="217">
        <f>③扶養事項!B23</f>
        <v>0</v>
      </c>
      <c r="O72" s="217"/>
      <c r="P72" s="217"/>
      <c r="Q72" s="217"/>
      <c r="R72" s="217"/>
      <c r="S72" s="217"/>
      <c r="T72" s="217"/>
      <c r="U72" s="217"/>
      <c r="V72" s="217"/>
      <c r="W72" s="217"/>
      <c r="X72" s="217"/>
      <c r="Y72" s="203"/>
      <c r="Z72" s="203"/>
      <c r="AA72" s="203"/>
      <c r="AB72" s="203"/>
      <c r="AC72" s="203"/>
      <c r="AD72" s="203"/>
      <c r="AE72" s="203"/>
      <c r="AF72" s="203"/>
      <c r="AG72" s="203"/>
      <c r="AH72" s="203"/>
      <c r="AI72" s="203"/>
      <c r="AJ72" s="203"/>
      <c r="AK72" s="203"/>
      <c r="AL72" s="203"/>
      <c r="AM72" s="203"/>
      <c r="AN72" s="203"/>
      <c r="AO72" s="203"/>
      <c r="AP72" s="203"/>
      <c r="AQ72" s="203"/>
      <c r="AR72" s="99"/>
      <c r="AS72" s="200"/>
      <c r="AT72" s="200"/>
      <c r="AU72" s="200"/>
      <c r="AV72" s="224"/>
      <c r="AW72" s="224"/>
      <c r="AX72" s="224"/>
      <c r="AY72" s="200"/>
      <c r="AZ72" s="200"/>
      <c r="BA72" s="200"/>
      <c r="BB72" s="200"/>
      <c r="BC72" s="217"/>
      <c r="BD72" s="217"/>
      <c r="BE72" s="217"/>
      <c r="BF72" s="217"/>
      <c r="BG72" s="217"/>
      <c r="BH72" s="217"/>
      <c r="BI72" s="217"/>
      <c r="BJ72" s="217"/>
      <c r="BK72" s="217"/>
      <c r="BL72" s="217"/>
      <c r="BM72" s="217"/>
      <c r="BN72" s="217"/>
      <c r="BO72" s="217"/>
      <c r="BP72" s="217"/>
      <c r="BQ72" s="217"/>
      <c r="BR72" s="217"/>
      <c r="BS72" s="217"/>
      <c r="BT72" s="217"/>
      <c r="BU72" s="217"/>
      <c r="BV72" s="217"/>
      <c r="BW72" s="217"/>
      <c r="BX72" s="200"/>
      <c r="BY72" s="200"/>
      <c r="BZ72" s="200"/>
      <c r="CA72" s="200"/>
      <c r="CB72" s="200"/>
      <c r="CC72" s="200"/>
      <c r="CD72" s="200"/>
      <c r="CE72" s="222"/>
      <c r="CF72" s="222"/>
      <c r="CG72" s="222"/>
      <c r="CH72" s="222"/>
      <c r="CI72" s="222"/>
      <c r="CJ72" s="222"/>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row>
    <row r="73" spans="1:137" ht="5.75" customHeight="1">
      <c r="A73" s="94"/>
      <c r="B73" s="94"/>
      <c r="C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row>
    <row r="74" spans="1:137" ht="5.75" customHeight="1">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row>
    <row r="75" spans="1:137" ht="5.75" customHeight="1">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row>
    <row r="76" spans="1:137" ht="5.75" customHeight="1">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row>
    <row r="77" spans="1:137" ht="5.75" customHeight="1">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row>
    <row r="78" spans="1:137" ht="5.75" customHeight="1">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row>
    <row r="79" spans="1:137" ht="5.75" customHeight="1">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row>
    <row r="80" spans="1:137" ht="5.75" customHeight="1">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row>
  </sheetData>
  <sheetProtection algorithmName="SHA-512" hashValue="3iIPJaeBSM+ai8Jw6CBIxt5Fe/jwkZTlvQpW9TNyGvt21vSNSNrNyMy5BOXZHemFe0ohy3nVsiF3Ahbtw1H9yg==" saltValue="7345Q6KjInpyEGjHtPdGPQ==" spinCount="100000" sheet="1" objects="1" scenarios="1"/>
  <mergeCells count="105">
    <mergeCell ref="BX69:CD70"/>
    <mergeCell ref="BX71:CD72"/>
    <mergeCell ref="CE71:CJ72"/>
    <mergeCell ref="N72:X72"/>
    <mergeCell ref="B1:N2"/>
    <mergeCell ref="AM71:AQ72"/>
    <mergeCell ref="AS71:AU72"/>
    <mergeCell ref="AV71:AX72"/>
    <mergeCell ref="AY71:AZ72"/>
    <mergeCell ref="BA71:BB72"/>
    <mergeCell ref="BC71:BW72"/>
    <mergeCell ref="AV69:AX70"/>
    <mergeCell ref="AY69:AZ70"/>
    <mergeCell ref="BA69:BB70"/>
    <mergeCell ref="BC69:BW70"/>
    <mergeCell ref="CE69:CJ70"/>
    <mergeCell ref="D71:J72"/>
    <mergeCell ref="N70:X70"/>
    <mergeCell ref="N71:X71"/>
    <mergeCell ref="Y71:AE72"/>
    <mergeCell ref="AF71:AL72"/>
    <mergeCell ref="AR44:AT45"/>
    <mergeCell ref="Z48:AA49"/>
    <mergeCell ref="AU48:CK50"/>
    <mergeCell ref="Z50:AA51"/>
    <mergeCell ref="AN50:AN51"/>
    <mergeCell ref="N69:X69"/>
    <mergeCell ref="Y69:AE70"/>
    <mergeCell ref="AF69:AL70"/>
    <mergeCell ref="AM69:AQ70"/>
    <mergeCell ref="AS69:AU70"/>
    <mergeCell ref="N42:Y42"/>
    <mergeCell ref="Z42:AF43"/>
    <mergeCell ref="AG42:AM43"/>
    <mergeCell ref="AN42:AT43"/>
    <mergeCell ref="BB43:BI44"/>
    <mergeCell ref="BX43:CL45"/>
    <mergeCell ref="N44:Y45"/>
    <mergeCell ref="Z44:AF45"/>
    <mergeCell ref="AJ44:AM45"/>
    <mergeCell ref="AN44:AP45"/>
    <mergeCell ref="F39:K40"/>
    <mergeCell ref="N39:Y40"/>
    <mergeCell ref="Z40:AF41"/>
    <mergeCell ref="AJ40:AM41"/>
    <mergeCell ref="AN40:AP41"/>
    <mergeCell ref="AR40:AT41"/>
    <mergeCell ref="AR35:AT36"/>
    <mergeCell ref="N37:Y38"/>
    <mergeCell ref="BX37:CL40"/>
    <mergeCell ref="Z38:AF39"/>
    <mergeCell ref="AG38:AM39"/>
    <mergeCell ref="AN38:AT39"/>
    <mergeCell ref="BB38:BI39"/>
    <mergeCell ref="N32:Y33"/>
    <mergeCell ref="Z32:AF33"/>
    <mergeCell ref="AG32:AM33"/>
    <mergeCell ref="AN32:AT33"/>
    <mergeCell ref="BX32:CL35"/>
    <mergeCell ref="BB33:BI34"/>
    <mergeCell ref="Z35:AF36"/>
    <mergeCell ref="AJ35:AM36"/>
    <mergeCell ref="AN35:AP36"/>
    <mergeCell ref="BQ33:BW34"/>
    <mergeCell ref="N34:Y36"/>
    <mergeCell ref="N23:Y23"/>
    <mergeCell ref="Z23:AF24"/>
    <mergeCell ref="AG23:AM24"/>
    <mergeCell ref="AN23:AT24"/>
    <mergeCell ref="BX23:CL26"/>
    <mergeCell ref="N24:Y25"/>
    <mergeCell ref="BB24:BI25"/>
    <mergeCell ref="AJ25:AM26"/>
    <mergeCell ref="BX27:CL30"/>
    <mergeCell ref="N28:Y30"/>
    <mergeCell ref="BB28:BI29"/>
    <mergeCell ref="Z29:AF31"/>
    <mergeCell ref="AJ29:AM31"/>
    <mergeCell ref="AN29:AP31"/>
    <mergeCell ref="AR29:AT31"/>
    <mergeCell ref="AN25:AP26"/>
    <mergeCell ref="AR25:AT26"/>
    <mergeCell ref="N27:Y27"/>
    <mergeCell ref="Z27:AF28"/>
    <mergeCell ref="AG27:AM28"/>
    <mergeCell ref="AN27:AT28"/>
    <mergeCell ref="BQ27:BW28"/>
    <mergeCell ref="BM7:BR9"/>
    <mergeCell ref="V10:AQ12"/>
    <mergeCell ref="BC10:BF10"/>
    <mergeCell ref="BH10:BK10"/>
    <mergeCell ref="CJ10:CK12"/>
    <mergeCell ref="AZ3:BR4"/>
    <mergeCell ref="BZ3:CB4"/>
    <mergeCell ref="CC3:CD4"/>
    <mergeCell ref="CG3:CH4"/>
    <mergeCell ref="CK3:CL4"/>
    <mergeCell ref="W4:AP6"/>
    <mergeCell ref="AZ5:BS6"/>
    <mergeCell ref="BZ5:CN7"/>
    <mergeCell ref="AY7:BE9"/>
    <mergeCell ref="BF7:BL9"/>
    <mergeCell ref="CL10:CM12"/>
    <mergeCell ref="AY11:CD12"/>
    <mergeCell ref="BZ8:CG9"/>
  </mergeCells>
  <phoneticPr fontId="2"/>
  <pageMargins left="0.23622047244094491" right="0.23622047244094491" top="0.35433070866141736" bottom="0.35433070866141736" header="0.31496062992125984" footer="0.31496062992125984"/>
  <pageSetup paperSize="9" scale="10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9CBA-E39C-41A1-B9F3-79DB41E72BB1}">
  <sheetPr>
    <tabColor rgb="FF92D050"/>
  </sheetPr>
  <dimension ref="A1:DD72"/>
  <sheetViews>
    <sheetView showGridLines="0" showRowColHeaders="0" zoomScale="85" zoomScaleNormal="85" workbookViewId="0">
      <selection activeCell="EO58" sqref="EO58"/>
    </sheetView>
  </sheetViews>
  <sheetFormatPr defaultColWidth="1" defaultRowHeight="6.4" customHeight="1"/>
  <cols>
    <col min="108" max="108" width="1.875" customWidth="1"/>
  </cols>
  <sheetData>
    <row r="1" spans="1:108" ht="6.4" customHeight="1">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row>
    <row r="2" spans="1:108" ht="6.4"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row>
    <row r="3" spans="1:108" ht="9.4"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row>
    <row r="4" spans="1:108" ht="6.4"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row>
    <row r="5" spans="1:108" ht="6.4" customHeight="1">
      <c r="A5" s="112"/>
      <c r="B5" s="112"/>
      <c r="C5" s="112"/>
      <c r="D5" s="112"/>
      <c r="E5" s="112"/>
      <c r="F5" s="112"/>
      <c r="G5" s="112"/>
      <c r="H5" s="112"/>
      <c r="I5" s="112"/>
      <c r="J5" s="112"/>
      <c r="K5" s="112"/>
      <c r="L5" s="112"/>
      <c r="M5" s="112"/>
      <c r="N5" s="112"/>
      <c r="O5" s="112"/>
      <c r="P5" s="112"/>
      <c r="Q5" s="112"/>
      <c r="R5" s="112"/>
      <c r="S5" s="112"/>
      <c r="T5" s="112"/>
      <c r="U5" s="112"/>
      <c r="V5" s="112"/>
      <c r="W5" s="239">
        <f>①事業者名!C3</f>
        <v>0</v>
      </c>
      <c r="X5" s="239"/>
      <c r="Y5" s="239"/>
      <c r="Z5" s="239"/>
      <c r="AA5" s="239"/>
      <c r="AB5" s="239"/>
      <c r="AC5" s="239"/>
      <c r="AD5" s="239"/>
      <c r="AE5" s="239"/>
      <c r="AF5" s="239"/>
      <c r="AG5" s="239"/>
      <c r="AH5" s="239"/>
      <c r="AI5" s="239"/>
      <c r="AJ5" s="239"/>
      <c r="AK5" s="239"/>
      <c r="AL5" s="239"/>
      <c r="AM5" s="239"/>
      <c r="AN5" s="239"/>
      <c r="AO5" s="239"/>
      <c r="AP5" s="112"/>
      <c r="AQ5" s="112"/>
      <c r="AR5" s="112"/>
      <c r="AS5" s="112"/>
      <c r="AT5" s="112"/>
      <c r="AU5" s="112"/>
      <c r="AV5" s="112"/>
      <c r="AW5" s="112"/>
      <c r="AX5" s="112"/>
      <c r="AY5" s="112"/>
      <c r="AZ5" s="112"/>
      <c r="BA5" s="112"/>
      <c r="BB5" s="112"/>
      <c r="BC5" s="112"/>
      <c r="BD5" s="228">
        <f>②本人事項!C4</f>
        <v>0</v>
      </c>
      <c r="BE5" s="228"/>
      <c r="BF5" s="228"/>
      <c r="BG5" s="228"/>
      <c r="BH5" s="228"/>
      <c r="BI5" s="228"/>
      <c r="BJ5" s="228"/>
      <c r="BK5" s="228"/>
      <c r="BL5" s="228"/>
      <c r="BM5" s="228"/>
      <c r="BN5" s="228"/>
      <c r="BO5" s="228"/>
      <c r="BP5" s="228"/>
      <c r="BQ5" s="228"/>
      <c r="BR5" s="228"/>
      <c r="BS5" s="228"/>
      <c r="BT5" s="228"/>
      <c r="BU5" s="228"/>
      <c r="BV5" s="228"/>
      <c r="BW5" s="228"/>
      <c r="BX5" s="228"/>
      <c r="BY5" s="228"/>
      <c r="BZ5" s="228"/>
      <c r="CA5" s="228"/>
      <c r="CB5" s="228"/>
      <c r="CC5" s="228"/>
      <c r="CD5" s="228"/>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row>
    <row r="6" spans="1:108" ht="6.4" customHeight="1">
      <c r="A6" s="112"/>
      <c r="B6" s="112"/>
      <c r="C6" s="112"/>
      <c r="D6" s="112"/>
      <c r="E6" s="112"/>
      <c r="F6" s="112"/>
      <c r="G6" s="112"/>
      <c r="H6" s="112"/>
      <c r="I6" s="112"/>
      <c r="J6" s="112"/>
      <c r="K6" s="112"/>
      <c r="L6" s="112"/>
      <c r="M6" s="112"/>
      <c r="N6" s="112"/>
      <c r="O6" s="112"/>
      <c r="P6" s="112"/>
      <c r="Q6" s="112"/>
      <c r="R6" s="112"/>
      <c r="S6" s="112"/>
      <c r="T6" s="112"/>
      <c r="U6" s="112"/>
      <c r="V6" s="112"/>
      <c r="W6" s="239"/>
      <c r="X6" s="239"/>
      <c r="Y6" s="239"/>
      <c r="Z6" s="239"/>
      <c r="AA6" s="239"/>
      <c r="AB6" s="239"/>
      <c r="AC6" s="239"/>
      <c r="AD6" s="239"/>
      <c r="AE6" s="239"/>
      <c r="AF6" s="239"/>
      <c r="AG6" s="239"/>
      <c r="AH6" s="239"/>
      <c r="AI6" s="239"/>
      <c r="AJ6" s="239"/>
      <c r="AK6" s="239"/>
      <c r="AL6" s="239"/>
      <c r="AM6" s="239"/>
      <c r="AN6" s="239"/>
      <c r="AO6" s="239"/>
      <c r="AP6" s="112"/>
      <c r="AQ6" s="112"/>
      <c r="AR6" s="112"/>
      <c r="AS6" s="112"/>
      <c r="AT6" s="112"/>
      <c r="AU6" s="112"/>
      <c r="AV6" s="112"/>
      <c r="AW6" s="112"/>
      <c r="AX6" s="112"/>
      <c r="AY6" s="112"/>
      <c r="AZ6" s="112"/>
      <c r="BA6" s="112"/>
      <c r="BB6" s="112"/>
      <c r="BC6" s="112"/>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c r="CC6" s="228"/>
      <c r="CD6" s="228"/>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row>
    <row r="7" spans="1:108" ht="6.4"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240">
        <f>②本人事項!B4</f>
        <v>0</v>
      </c>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row>
    <row r="8" spans="1:108" ht="6.4"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row>
    <row r="9" spans="1:108" ht="6.4" customHeight="1">
      <c r="A9" s="112"/>
      <c r="B9" s="112"/>
      <c r="C9" s="112"/>
      <c r="D9" s="112"/>
      <c r="E9" s="112"/>
      <c r="F9" s="112"/>
      <c r="G9" s="112"/>
      <c r="H9" s="112"/>
      <c r="I9" s="112"/>
      <c r="J9" s="112"/>
      <c r="K9" s="112"/>
      <c r="L9" s="112"/>
      <c r="M9" s="112"/>
      <c r="N9" s="112"/>
      <c r="O9" s="112"/>
      <c r="P9" s="112"/>
      <c r="Q9" s="112"/>
      <c r="R9" s="112"/>
      <c r="S9" s="112"/>
      <c r="T9" s="112"/>
      <c r="U9" s="112"/>
      <c r="V9" s="237">
        <f>①事業者名!C4</f>
        <v>0</v>
      </c>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112"/>
      <c r="AV9" s="112"/>
      <c r="AW9" s="112"/>
      <c r="AX9" s="112"/>
      <c r="AY9" s="112"/>
      <c r="AZ9" s="112"/>
      <c r="BA9" s="112"/>
      <c r="BB9" s="112"/>
      <c r="BC9" s="112"/>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row>
    <row r="10" spans="1:108" ht="6.4" customHeight="1">
      <c r="A10" s="112"/>
      <c r="B10" s="112"/>
      <c r="C10" s="112"/>
      <c r="D10" s="112"/>
      <c r="E10" s="112"/>
      <c r="F10" s="112"/>
      <c r="G10" s="112"/>
      <c r="H10" s="112"/>
      <c r="I10" s="112"/>
      <c r="J10" s="112"/>
      <c r="K10" s="112"/>
      <c r="L10" s="112"/>
      <c r="M10" s="112"/>
      <c r="N10" s="112"/>
      <c r="O10" s="112"/>
      <c r="P10" s="112"/>
      <c r="Q10" s="112"/>
      <c r="R10" s="112"/>
      <c r="S10" s="112"/>
      <c r="T10" s="112"/>
      <c r="U10" s="112"/>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112"/>
      <c r="AV10" s="112"/>
      <c r="AW10" s="112"/>
      <c r="AX10" s="112"/>
      <c r="AY10" s="112"/>
      <c r="AZ10" s="112"/>
      <c r="BA10" s="112"/>
      <c r="BB10" s="112"/>
      <c r="BC10" s="112"/>
      <c r="BD10" s="241">
        <f>②本人事項!M4</f>
        <v>0</v>
      </c>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row>
    <row r="11" spans="1:108" ht="6.4" customHeight="1">
      <c r="A11" s="112"/>
      <c r="B11" s="112"/>
      <c r="C11" s="112"/>
      <c r="D11" s="112"/>
      <c r="E11" s="112"/>
      <c r="F11" s="112"/>
      <c r="G11" s="112"/>
      <c r="H11" s="112"/>
      <c r="I11" s="112"/>
      <c r="J11" s="112"/>
      <c r="K11" s="112"/>
      <c r="L11" s="112"/>
      <c r="M11" s="112"/>
      <c r="N11" s="112"/>
      <c r="O11" s="112"/>
      <c r="P11" s="112"/>
      <c r="Q11" s="112"/>
      <c r="R11" s="112"/>
      <c r="S11" s="112"/>
      <c r="T11" s="112"/>
      <c r="U11" s="112"/>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112"/>
      <c r="AV11" s="112"/>
      <c r="AW11" s="112"/>
      <c r="AX11" s="112"/>
      <c r="AY11" s="112"/>
      <c r="AZ11" s="112"/>
      <c r="BA11" s="112"/>
      <c r="BB11" s="112"/>
      <c r="BC11" s="112"/>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row>
    <row r="12" spans="1:108" ht="6.4" customHeight="1">
      <c r="A12" s="112"/>
      <c r="B12" s="112"/>
      <c r="C12" s="112"/>
      <c r="D12" s="112"/>
      <c r="E12" s="112"/>
      <c r="F12" s="112"/>
      <c r="G12" s="112"/>
      <c r="H12" s="112"/>
      <c r="I12" s="112"/>
      <c r="J12" s="112"/>
      <c r="K12" s="112"/>
      <c r="L12" s="112"/>
      <c r="M12" s="112"/>
      <c r="N12" s="112"/>
      <c r="O12" s="112"/>
      <c r="P12" s="112"/>
      <c r="Q12" s="112"/>
      <c r="R12" s="112"/>
      <c r="S12" s="112"/>
      <c r="T12" s="112"/>
      <c r="U12" s="112"/>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112"/>
      <c r="AV12" s="112"/>
      <c r="AW12" s="112"/>
      <c r="AX12" s="112"/>
      <c r="AY12" s="112"/>
      <c r="AZ12" s="113"/>
      <c r="BA12" s="113"/>
      <c r="BB12" s="113"/>
      <c r="BC12" s="113"/>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row>
    <row r="13" spans="1:108" ht="6.4" customHeight="1">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row>
    <row r="14" spans="1:108" ht="6.4" customHeight="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row>
    <row r="15" spans="1:108" ht="6.4"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row>
    <row r="16" spans="1:108" ht="6.4" customHeight="1">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row>
    <row r="17" spans="1:108" ht="6.4" customHeight="1">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243">
        <f>③扶養事項!D5</f>
        <v>0</v>
      </c>
      <c r="BL17" s="243"/>
      <c r="BM17" s="243"/>
      <c r="BN17" s="243"/>
      <c r="BO17" s="243"/>
      <c r="BP17" s="243"/>
      <c r="BQ17" s="243"/>
      <c r="BR17" s="243">
        <f>③扶養事項!E5</f>
        <v>0</v>
      </c>
      <c r="BS17" s="243"/>
      <c r="BT17" s="243"/>
      <c r="BU17" s="243"/>
      <c r="BV17" s="243"/>
      <c r="BW17" s="243"/>
      <c r="BX17" s="243"/>
      <c r="BY17" s="243">
        <f>③扶養事項!F5</f>
        <v>0</v>
      </c>
      <c r="BZ17" s="243"/>
      <c r="CA17" s="243"/>
      <c r="CB17" s="243"/>
      <c r="CC17" s="243"/>
      <c r="CD17" s="243"/>
      <c r="CE17" s="243"/>
      <c r="CF17" s="243"/>
      <c r="CG17" s="112"/>
      <c r="CH17" s="112"/>
      <c r="CI17" s="112"/>
      <c r="CJ17" s="112"/>
      <c r="CK17" s="112"/>
      <c r="CL17" s="112"/>
      <c r="CM17" s="245">
        <f>③扶養事項!H5</f>
        <v>0</v>
      </c>
      <c r="CN17" s="245"/>
      <c r="CO17" s="245"/>
      <c r="CP17" s="245"/>
      <c r="CQ17" s="245"/>
      <c r="CR17" s="112"/>
      <c r="CS17" s="112"/>
      <c r="CT17" s="112"/>
      <c r="CU17" s="232">
        <f>③扶養事項!I5</f>
        <v>0</v>
      </c>
      <c r="CV17" s="232"/>
      <c r="CW17" s="232"/>
      <c r="CX17" s="112"/>
      <c r="CY17" s="112"/>
      <c r="CZ17" s="112"/>
      <c r="DA17" s="232">
        <f>③扶養事項!J5</f>
        <v>0</v>
      </c>
      <c r="DB17" s="232"/>
      <c r="DC17" s="232"/>
      <c r="DD17" s="112"/>
    </row>
    <row r="18" spans="1:108" ht="6.4" customHeight="1">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243"/>
      <c r="BL18" s="243"/>
      <c r="BM18" s="243"/>
      <c r="BN18" s="243"/>
      <c r="BO18" s="243"/>
      <c r="BP18" s="243"/>
      <c r="BQ18" s="243"/>
      <c r="BR18" s="243"/>
      <c r="BS18" s="243"/>
      <c r="BT18" s="243"/>
      <c r="BU18" s="243"/>
      <c r="BV18" s="243"/>
      <c r="BW18" s="243"/>
      <c r="BX18" s="243"/>
      <c r="BY18" s="243"/>
      <c r="BZ18" s="243"/>
      <c r="CA18" s="243"/>
      <c r="CB18" s="243"/>
      <c r="CC18" s="243"/>
      <c r="CD18" s="243"/>
      <c r="CE18" s="243"/>
      <c r="CF18" s="243"/>
      <c r="CG18" s="112"/>
      <c r="CH18" s="112"/>
      <c r="CI18" s="112"/>
      <c r="CJ18" s="112"/>
      <c r="CK18" s="112"/>
      <c r="CL18" s="112"/>
      <c r="CM18" s="245"/>
      <c r="CN18" s="245"/>
      <c r="CO18" s="245"/>
      <c r="CP18" s="245"/>
      <c r="CQ18" s="245"/>
      <c r="CR18" s="112"/>
      <c r="CS18" s="112"/>
      <c r="CT18" s="112"/>
      <c r="CU18" s="232"/>
      <c r="CV18" s="232"/>
      <c r="CW18" s="232"/>
      <c r="CX18" s="112"/>
      <c r="CY18" s="112"/>
      <c r="CZ18" s="112"/>
      <c r="DA18" s="232"/>
      <c r="DB18" s="232"/>
      <c r="DC18" s="232"/>
      <c r="DD18" s="112"/>
    </row>
    <row r="19" spans="1:108" ht="6.4" customHeight="1">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238">
        <f>③扶養事項!C5</f>
        <v>0</v>
      </c>
      <c r="AT19" s="238"/>
      <c r="AU19" s="238"/>
      <c r="AV19" s="238"/>
      <c r="AW19" s="238"/>
      <c r="AX19" s="238"/>
      <c r="AY19" s="238"/>
      <c r="AZ19" s="238"/>
      <c r="BA19" s="238"/>
      <c r="BB19" s="238"/>
      <c r="BC19" s="238"/>
      <c r="BD19" s="238"/>
      <c r="BE19" s="238"/>
      <c r="BF19" s="238"/>
      <c r="BG19" s="238"/>
      <c r="BH19" s="238"/>
      <c r="BI19" s="238"/>
      <c r="BJ19" s="238"/>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row>
    <row r="20" spans="1:108" ht="6.4" customHeight="1">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231">
        <f>③扶養事項!B5</f>
        <v>0</v>
      </c>
      <c r="AT20" s="231"/>
      <c r="AU20" s="231"/>
      <c r="AV20" s="231"/>
      <c r="AW20" s="231"/>
      <c r="AX20" s="231"/>
      <c r="AY20" s="231"/>
      <c r="AZ20" s="231"/>
      <c r="BA20" s="231"/>
      <c r="BB20" s="231"/>
      <c r="BC20" s="231"/>
      <c r="BD20" s="231"/>
      <c r="BE20" s="231"/>
      <c r="BF20" s="231"/>
      <c r="BG20" s="231"/>
      <c r="BH20" s="231"/>
      <c r="BI20" s="231"/>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row>
    <row r="21" spans="1:108" ht="6.4"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231"/>
      <c r="AT21" s="231"/>
      <c r="AU21" s="231"/>
      <c r="AV21" s="231"/>
      <c r="AW21" s="231"/>
      <c r="AX21" s="231"/>
      <c r="AY21" s="231"/>
      <c r="AZ21" s="231"/>
      <c r="BA21" s="231"/>
      <c r="BB21" s="231"/>
      <c r="BC21" s="231"/>
      <c r="BD21" s="231"/>
      <c r="BE21" s="231"/>
      <c r="BF21" s="231"/>
      <c r="BG21" s="231"/>
      <c r="BH21" s="231"/>
      <c r="BI21" s="231"/>
      <c r="BJ21" s="112"/>
      <c r="BK21" s="242">
        <f>③扶養事項!O5</f>
        <v>0</v>
      </c>
      <c r="BL21" s="242"/>
      <c r="BM21" s="242"/>
      <c r="BN21" s="242"/>
      <c r="BO21" s="242"/>
      <c r="BP21" s="242"/>
      <c r="BQ21" s="242"/>
      <c r="BR21" s="242"/>
      <c r="BS21" s="242"/>
      <c r="BT21" s="242"/>
      <c r="BU21" s="242"/>
      <c r="BV21" s="242"/>
      <c r="BW21" s="242"/>
      <c r="BX21" s="242"/>
      <c r="BY21" s="242"/>
      <c r="BZ21" s="242"/>
      <c r="CA21" s="242"/>
      <c r="CB21" s="242"/>
      <c r="CC21" s="242"/>
      <c r="CD21" s="242"/>
      <c r="CE21" s="242"/>
      <c r="CF21" s="112"/>
      <c r="CG21" s="112"/>
      <c r="CH21" s="244" t="str">
        <f>IF(③扶養事項!K5="該当","○","")</f>
        <v/>
      </c>
      <c r="CI21" s="244"/>
      <c r="CJ21" s="244"/>
      <c r="CK21" s="244"/>
      <c r="CL21" s="244"/>
      <c r="CM21" s="112"/>
      <c r="CN21" s="112"/>
      <c r="CO21" s="112"/>
      <c r="CP21" s="112"/>
      <c r="CQ21" s="112"/>
      <c r="CR21" s="112"/>
      <c r="CS21" s="112"/>
      <c r="CT21" s="112"/>
      <c r="CU21" s="112"/>
      <c r="CV21" s="112"/>
      <c r="CW21" s="112"/>
      <c r="CX21" s="112"/>
      <c r="CY21" s="112"/>
      <c r="CZ21" s="112"/>
      <c r="DA21" s="112"/>
      <c r="DB21" s="112"/>
      <c r="DC21" s="112"/>
      <c r="DD21" s="112"/>
    </row>
    <row r="22" spans="1:108" ht="6.4"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231"/>
      <c r="AT22" s="231"/>
      <c r="AU22" s="231"/>
      <c r="AV22" s="231"/>
      <c r="AW22" s="231"/>
      <c r="AX22" s="231"/>
      <c r="AY22" s="231"/>
      <c r="AZ22" s="231"/>
      <c r="BA22" s="231"/>
      <c r="BB22" s="231"/>
      <c r="BC22" s="231"/>
      <c r="BD22" s="231"/>
      <c r="BE22" s="231"/>
      <c r="BF22" s="231"/>
      <c r="BG22" s="231"/>
      <c r="BH22" s="231"/>
      <c r="BI22" s="231"/>
      <c r="BJ22" s="11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112"/>
      <c r="CG22" s="112"/>
      <c r="CH22" s="244"/>
      <c r="CI22" s="244"/>
      <c r="CJ22" s="244"/>
      <c r="CK22" s="244"/>
      <c r="CL22" s="244"/>
      <c r="CM22" s="112"/>
      <c r="CN22" s="112"/>
      <c r="CO22" s="112"/>
      <c r="CP22" s="112"/>
      <c r="CQ22" s="112"/>
      <c r="CR22" s="112"/>
      <c r="CS22" s="112"/>
      <c r="CT22" s="112"/>
      <c r="CU22" s="112"/>
      <c r="CV22" s="112"/>
      <c r="CW22" s="112"/>
      <c r="CX22" s="112"/>
      <c r="CY22" s="112"/>
      <c r="CZ22" s="112"/>
      <c r="DA22" s="112"/>
      <c r="DB22" s="112"/>
      <c r="DC22" s="112"/>
      <c r="DD22" s="112"/>
    </row>
    <row r="23" spans="1:108" ht="6.4"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row>
    <row r="24" spans="1:108" ht="6.4"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234" t="str">
        <f>IF(計算!K7="老人配偶者控除","✓","")</f>
        <v/>
      </c>
      <c r="CG24" s="234"/>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row>
    <row r="25" spans="1:108" ht="6.4"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234"/>
      <c r="CG25" s="234"/>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row>
    <row r="26" spans="1:108" ht="6.4"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234"/>
      <c r="CG26" s="234"/>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row>
    <row r="27" spans="1:108" ht="6.4"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234" t="str">
        <f>IF(計算!J7="配偶者控除","✓","")</f>
        <v/>
      </c>
      <c r="CG27" s="234"/>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row>
    <row r="28" spans="1:108" ht="6.4"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234"/>
      <c r="CG28" s="234"/>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row>
    <row r="29" spans="1:108" ht="6.4"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234"/>
      <c r="CG29" s="234"/>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235" t="str">
        <f>計算!D30</f>
        <v/>
      </c>
      <c r="DD29" s="235"/>
    </row>
    <row r="30" spans="1:108" ht="6.4"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234" t="str">
        <f>IF(AND(580000&lt;BO31,BO31&lt;=950000),"✓","")</f>
        <v/>
      </c>
      <c r="CG30" s="234"/>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235"/>
      <c r="DD30" s="235"/>
    </row>
    <row r="31" spans="1:108" ht="6.4"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233">
        <f>③扶養事項!M5</f>
        <v>0</v>
      </c>
      <c r="BP31" s="233"/>
      <c r="BQ31" s="233"/>
      <c r="BR31" s="233"/>
      <c r="BS31" s="233"/>
      <c r="BT31" s="233"/>
      <c r="BU31" s="233"/>
      <c r="BV31" s="233"/>
      <c r="BW31" s="233"/>
      <c r="BX31" s="233"/>
      <c r="BY31" s="233"/>
      <c r="BZ31" s="112"/>
      <c r="CA31" s="112"/>
      <c r="CB31" s="112"/>
      <c r="CC31" s="112"/>
      <c r="CD31" s="112"/>
      <c r="CE31" s="112"/>
      <c r="CF31" s="234"/>
      <c r="CG31" s="234"/>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235"/>
      <c r="DD31" s="235"/>
    </row>
    <row r="32" spans="1:108" ht="6.4"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233"/>
      <c r="BP32" s="233"/>
      <c r="BQ32" s="233"/>
      <c r="BR32" s="233"/>
      <c r="BS32" s="233"/>
      <c r="BT32" s="233"/>
      <c r="BU32" s="233"/>
      <c r="BV32" s="233"/>
      <c r="BW32" s="233"/>
      <c r="BX32" s="233"/>
      <c r="BY32" s="233"/>
      <c r="BZ32" s="112"/>
      <c r="CA32" s="112"/>
      <c r="CB32" s="112"/>
      <c r="CC32" s="112"/>
      <c r="CD32" s="112"/>
      <c r="CE32" s="112"/>
      <c r="CF32" s="234" t="str">
        <f>IF(AND(950000&lt;BO31,BO31&lt;=1330000),"✓","")</f>
        <v/>
      </c>
      <c r="CG32" s="234"/>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235"/>
      <c r="DD32" s="235"/>
    </row>
    <row r="33" spans="1:108" ht="6.4"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233"/>
      <c r="BP33" s="233"/>
      <c r="BQ33" s="233"/>
      <c r="BR33" s="233"/>
      <c r="BS33" s="233"/>
      <c r="BT33" s="233"/>
      <c r="BU33" s="233"/>
      <c r="BV33" s="233"/>
      <c r="BW33" s="233"/>
      <c r="BX33" s="233"/>
      <c r="BY33" s="233"/>
      <c r="BZ33" s="112"/>
      <c r="CA33" s="112"/>
      <c r="CB33" s="112"/>
      <c r="CC33" s="112"/>
      <c r="CD33" s="112"/>
      <c r="CE33" s="112"/>
      <c r="CF33" s="234"/>
      <c r="CG33" s="234"/>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235"/>
      <c r="DD33" s="235"/>
    </row>
    <row r="34" spans="1:108" ht="6.4"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2"/>
      <c r="CA34" s="112"/>
      <c r="CB34" s="112"/>
      <c r="CC34" s="112"/>
      <c r="CD34" s="112"/>
      <c r="CE34" s="112"/>
      <c r="CF34" s="112"/>
      <c r="CG34" s="112"/>
      <c r="CH34" s="112"/>
      <c r="CI34" s="112"/>
      <c r="CJ34" s="112"/>
      <c r="CK34" s="112"/>
      <c r="CL34" s="112"/>
      <c r="CM34" s="112"/>
      <c r="CN34" s="112"/>
      <c r="CO34" s="112"/>
      <c r="CP34" s="112"/>
      <c r="CQ34" s="112"/>
      <c r="CR34" s="112"/>
      <c r="CS34" s="112"/>
      <c r="CT34" s="112"/>
      <c r="CU34" s="112"/>
      <c r="CV34" s="112"/>
      <c r="CW34" s="112"/>
      <c r="CX34" s="112"/>
      <c r="CY34" s="112"/>
      <c r="CZ34" s="112"/>
      <c r="DA34" s="112"/>
      <c r="DB34" s="112"/>
      <c r="DC34" s="112"/>
      <c r="DD34" s="112"/>
    </row>
    <row r="35" spans="1:108" ht="6.4"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4"/>
      <c r="CG35" s="114"/>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row>
    <row r="36" spans="1:108" ht="6.4"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row>
    <row r="37" spans="1:108" ht="6.4"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row>
    <row r="38" spans="1:108" ht="6.4"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row>
    <row r="39" spans="1:108" ht="6.4"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row>
    <row r="40" spans="1:108" ht="6.4"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row>
    <row r="41" spans="1:108" ht="6.4"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row>
    <row r="42" spans="1:108" ht="6.4"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row>
    <row r="43" spans="1:108" ht="6.4"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row>
    <row r="44" spans="1:108" ht="6.4"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row>
    <row r="45" spans="1:108" ht="6.4"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row>
    <row r="46" spans="1:108" ht="6.4"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row>
    <row r="47" spans="1:108" ht="6.4"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row>
    <row r="48" spans="1:108" ht="6.4"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row>
    <row r="49" spans="1:108" ht="6.4"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row>
    <row r="50" spans="1:108" ht="10.15" customHeight="1">
      <c r="A50" s="112"/>
      <c r="B50" s="112"/>
      <c r="C50" s="112"/>
      <c r="D50" s="112"/>
      <c r="E50" s="112"/>
      <c r="F50" s="228" t="str">
        <f>IFERROR(VLOOKUP("特1",計算!$O$12:$R$21,4,FALSE),"")</f>
        <v/>
      </c>
      <c r="G50" s="228"/>
      <c r="H50" s="228"/>
      <c r="I50" s="228"/>
      <c r="J50" s="228"/>
      <c r="K50" s="228"/>
      <c r="L50" s="228"/>
      <c r="M50" s="228"/>
      <c r="N50" s="228"/>
      <c r="O50" s="228"/>
      <c r="P50" s="228"/>
      <c r="Q50" s="228"/>
      <c r="R50" s="228"/>
      <c r="S50" s="228"/>
      <c r="T50" s="228"/>
      <c r="U50" s="228"/>
      <c r="V50" s="112"/>
      <c r="W50" s="229" t="str">
        <f>IFERROR(VLOOKUP("特1",計算!$O$12:$AA$21,5,FALSE),"")</f>
        <v/>
      </c>
      <c r="X50" s="229"/>
      <c r="Y50" s="229"/>
      <c r="Z50" s="229"/>
      <c r="AA50" s="229"/>
      <c r="AB50" s="229"/>
      <c r="AC50" s="229"/>
      <c r="AD50" s="229" t="str">
        <f>IFERROR(VLOOKUP("特1",計算!$O$12:$AA$21,6,FALSE),"")</f>
        <v/>
      </c>
      <c r="AE50" s="229"/>
      <c r="AF50" s="229"/>
      <c r="AG50" s="229"/>
      <c r="AH50" s="229"/>
      <c r="AI50" s="229"/>
      <c r="AJ50" s="229"/>
      <c r="AK50" s="229" t="str">
        <f>IFERROR(VLOOKUP("特1",計算!$O$12:$AA$21,7,FALSE),"")</f>
        <v/>
      </c>
      <c r="AL50" s="229"/>
      <c r="AM50" s="229"/>
      <c r="AN50" s="229"/>
      <c r="AO50" s="229"/>
      <c r="AP50" s="229"/>
      <c r="AQ50" s="229"/>
      <c r="AR50" s="230" t="str">
        <f>IFERROR(VLOOKUP("特1",計算!$O$12:$AA$21,8,FALSE),"")</f>
        <v/>
      </c>
      <c r="AS50" s="230"/>
      <c r="AT50" s="230"/>
      <c r="AU50" s="230" t="str">
        <f>IFERROR(VLOOKUP("特1",計算!$O$12:$AA$21,9,FALSE),"")</f>
        <v/>
      </c>
      <c r="AV50" s="230"/>
      <c r="AW50" s="230"/>
      <c r="AX50" s="115"/>
      <c r="AY50" s="230" t="str">
        <f>IFERROR(VLOOKUP("特1",計算!$O$12:$AA$21,10,FALSE),"")</f>
        <v/>
      </c>
      <c r="AZ50" s="230"/>
      <c r="BA50" s="115"/>
      <c r="BB50" s="230" t="str">
        <f>IFERROR(VLOOKUP("特1",計算!$O$12:$AA$21,11,FALSE),"")</f>
        <v/>
      </c>
      <c r="BC50" s="230"/>
      <c r="BD50" s="115"/>
      <c r="BE50" s="225" t="str">
        <f>IFERROR(VLOOKUP("特1",計算!$O$12:$AB$21,14,FALSE),"")</f>
        <v/>
      </c>
      <c r="BF50" s="225"/>
      <c r="BG50" s="225"/>
      <c r="BH50" s="225"/>
      <c r="BI50" s="225"/>
      <c r="BJ50" s="225"/>
      <c r="BK50" s="225"/>
      <c r="BL50" s="225"/>
      <c r="BM50" s="225"/>
      <c r="BN50" s="225"/>
      <c r="BO50" s="225"/>
      <c r="BP50" s="225"/>
      <c r="BQ50" s="225"/>
      <c r="BR50" s="225"/>
      <c r="BS50" s="225"/>
      <c r="BT50" s="225"/>
      <c r="BU50" s="225"/>
      <c r="BV50" s="225"/>
      <c r="BW50" s="225"/>
      <c r="BX50" s="112"/>
      <c r="BY50" s="226" t="str">
        <f>IFERROR(VLOOKUP("特1",計算!$O$12:$AA$21,12,FALSE),"")</f>
        <v/>
      </c>
      <c r="BZ50" s="226"/>
      <c r="CA50" s="226"/>
      <c r="CB50" s="226"/>
      <c r="CC50" s="226"/>
      <c r="CD50" s="226"/>
      <c r="CE50" s="226"/>
      <c r="CF50" s="226"/>
      <c r="CG50" s="112"/>
      <c r="CH50" s="112"/>
      <c r="CI50" s="227" t="str">
        <f>IFERROR(VLOOKUP("特1",計算!$O$12:$AA$21,13,FALSE),"")</f>
        <v/>
      </c>
      <c r="CJ50" s="227"/>
      <c r="CK50" s="227"/>
      <c r="CL50" s="227"/>
      <c r="CM50" s="227"/>
      <c r="CN50" s="227"/>
      <c r="CO50" s="227"/>
      <c r="CP50" s="227"/>
      <c r="CQ50" s="227"/>
      <c r="CR50" s="112"/>
      <c r="CS50" s="112"/>
      <c r="CT50" s="236" t="str">
        <f>IFERROR(VLOOKUP("特1",計算!O12:AC21,15,FALSE),"")</f>
        <v/>
      </c>
      <c r="CU50" s="236"/>
      <c r="CV50" s="236"/>
      <c r="CW50" s="236"/>
      <c r="CX50" s="236"/>
      <c r="CY50" s="236"/>
      <c r="CZ50" s="236"/>
      <c r="DA50" s="236"/>
      <c r="DB50" s="236"/>
      <c r="DC50" s="236"/>
      <c r="DD50" s="112"/>
    </row>
    <row r="51" spans="1:108" ht="6.4" customHeight="1">
      <c r="A51" s="112"/>
      <c r="B51" s="112"/>
      <c r="C51" s="112"/>
      <c r="D51" s="112"/>
      <c r="E51" s="112"/>
      <c r="F51" s="231" t="str">
        <f>IFERROR(VLOOKUP("特1",計算!$O$12:$Q$21,3,FALSE),"")</f>
        <v/>
      </c>
      <c r="G51" s="231"/>
      <c r="H51" s="231"/>
      <c r="I51" s="231"/>
      <c r="J51" s="231"/>
      <c r="K51" s="231"/>
      <c r="L51" s="231"/>
      <c r="M51" s="231"/>
      <c r="N51" s="231"/>
      <c r="O51" s="231"/>
      <c r="P51" s="231"/>
      <c r="Q51" s="231"/>
      <c r="R51" s="231"/>
      <c r="S51" s="231"/>
      <c r="T51" s="231"/>
      <c r="U51" s="231"/>
      <c r="V51" s="112"/>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30"/>
      <c r="AS51" s="230"/>
      <c r="AT51" s="230"/>
      <c r="AU51" s="230"/>
      <c r="AV51" s="230"/>
      <c r="AW51" s="230"/>
      <c r="AX51" s="115"/>
      <c r="AY51" s="230"/>
      <c r="AZ51" s="230"/>
      <c r="BA51" s="115"/>
      <c r="BB51" s="230"/>
      <c r="BC51" s="230"/>
      <c r="BD51" s="115"/>
      <c r="BE51" s="225"/>
      <c r="BF51" s="225"/>
      <c r="BG51" s="225"/>
      <c r="BH51" s="225"/>
      <c r="BI51" s="225"/>
      <c r="BJ51" s="225"/>
      <c r="BK51" s="225"/>
      <c r="BL51" s="225"/>
      <c r="BM51" s="225"/>
      <c r="BN51" s="225"/>
      <c r="BO51" s="225"/>
      <c r="BP51" s="225"/>
      <c r="BQ51" s="225"/>
      <c r="BR51" s="225"/>
      <c r="BS51" s="225"/>
      <c r="BT51" s="225"/>
      <c r="BU51" s="225"/>
      <c r="BV51" s="225"/>
      <c r="BW51" s="225"/>
      <c r="BX51" s="112"/>
      <c r="BY51" s="112"/>
      <c r="BZ51" s="112"/>
      <c r="CA51" s="112"/>
      <c r="CB51" s="112"/>
      <c r="CC51" s="112"/>
      <c r="CD51" s="112"/>
      <c r="CE51" s="112"/>
      <c r="CF51" s="112"/>
      <c r="CG51" s="112"/>
      <c r="CH51" s="112"/>
      <c r="CI51" s="227"/>
      <c r="CJ51" s="227"/>
      <c r="CK51" s="227"/>
      <c r="CL51" s="227"/>
      <c r="CM51" s="227"/>
      <c r="CN51" s="227"/>
      <c r="CO51" s="227"/>
      <c r="CP51" s="227"/>
      <c r="CQ51" s="227"/>
      <c r="CR51" s="112"/>
      <c r="CS51" s="112"/>
      <c r="CT51" s="236"/>
      <c r="CU51" s="236"/>
      <c r="CV51" s="236"/>
      <c r="CW51" s="236"/>
      <c r="CX51" s="236"/>
      <c r="CY51" s="236"/>
      <c r="CZ51" s="236"/>
      <c r="DA51" s="236"/>
      <c r="DB51" s="236"/>
      <c r="DC51" s="236"/>
      <c r="DD51" s="112"/>
    </row>
    <row r="52" spans="1:108" ht="7.5" customHeight="1">
      <c r="A52" s="112"/>
      <c r="B52" s="112"/>
      <c r="C52" s="112"/>
      <c r="D52" s="112"/>
      <c r="E52" s="112"/>
      <c r="F52" s="231"/>
      <c r="G52" s="231"/>
      <c r="H52" s="231"/>
      <c r="I52" s="231"/>
      <c r="J52" s="231"/>
      <c r="K52" s="231"/>
      <c r="L52" s="231"/>
      <c r="M52" s="231"/>
      <c r="N52" s="231"/>
      <c r="O52" s="231"/>
      <c r="P52" s="231"/>
      <c r="Q52" s="231"/>
      <c r="R52" s="231"/>
      <c r="S52" s="231"/>
      <c r="T52" s="231"/>
      <c r="U52" s="231"/>
      <c r="V52" s="112"/>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30"/>
      <c r="AS52" s="230"/>
      <c r="AT52" s="230"/>
      <c r="AU52" s="230"/>
      <c r="AV52" s="230"/>
      <c r="AW52" s="230"/>
      <c r="AX52" s="115"/>
      <c r="AY52" s="230"/>
      <c r="AZ52" s="230"/>
      <c r="BA52" s="115"/>
      <c r="BB52" s="230"/>
      <c r="BC52" s="230"/>
      <c r="BD52" s="115"/>
      <c r="BE52" s="225"/>
      <c r="BF52" s="225"/>
      <c r="BG52" s="225"/>
      <c r="BH52" s="225"/>
      <c r="BI52" s="225"/>
      <c r="BJ52" s="225"/>
      <c r="BK52" s="225"/>
      <c r="BL52" s="225"/>
      <c r="BM52" s="225"/>
      <c r="BN52" s="225"/>
      <c r="BO52" s="225"/>
      <c r="BP52" s="225"/>
      <c r="BQ52" s="225"/>
      <c r="BR52" s="225"/>
      <c r="BS52" s="225"/>
      <c r="BT52" s="225"/>
      <c r="BU52" s="225"/>
      <c r="BV52" s="225"/>
      <c r="BW52" s="225"/>
      <c r="BX52" s="112"/>
      <c r="BY52" s="112"/>
      <c r="BZ52" s="112"/>
      <c r="CA52" s="112"/>
      <c r="CB52" s="112"/>
      <c r="CC52" s="112"/>
      <c r="CD52" s="112"/>
      <c r="CE52" s="112"/>
      <c r="CF52" s="112"/>
      <c r="CG52" s="112"/>
      <c r="CH52" s="112"/>
      <c r="CI52" s="227"/>
      <c r="CJ52" s="227"/>
      <c r="CK52" s="227"/>
      <c r="CL52" s="227"/>
      <c r="CM52" s="227"/>
      <c r="CN52" s="227"/>
      <c r="CO52" s="227"/>
      <c r="CP52" s="227"/>
      <c r="CQ52" s="227"/>
      <c r="CR52" s="112"/>
      <c r="CS52" s="112"/>
      <c r="CT52" s="236"/>
      <c r="CU52" s="236"/>
      <c r="CV52" s="236"/>
      <c r="CW52" s="236"/>
      <c r="CX52" s="236"/>
      <c r="CY52" s="236"/>
      <c r="CZ52" s="236"/>
      <c r="DA52" s="236"/>
      <c r="DB52" s="236"/>
      <c r="DC52" s="236"/>
      <c r="DD52" s="112"/>
    </row>
    <row r="53" spans="1:108" ht="8.25" customHeight="1">
      <c r="A53" s="112"/>
      <c r="B53" s="112"/>
      <c r="C53" s="112"/>
      <c r="D53" s="112"/>
      <c r="E53" s="112"/>
      <c r="F53" s="228" t="str">
        <f>IFERROR(VLOOKUP("特2",計算!$P$12:$R$21,3,FALSE),"")</f>
        <v/>
      </c>
      <c r="G53" s="228"/>
      <c r="H53" s="228"/>
      <c r="I53" s="228"/>
      <c r="J53" s="228"/>
      <c r="K53" s="228"/>
      <c r="L53" s="228"/>
      <c r="M53" s="228"/>
      <c r="N53" s="228"/>
      <c r="O53" s="228"/>
      <c r="P53" s="228"/>
      <c r="Q53" s="228"/>
      <c r="R53" s="228"/>
      <c r="S53" s="228"/>
      <c r="T53" s="228"/>
      <c r="U53" s="228"/>
      <c r="V53" s="112"/>
      <c r="W53" s="229" t="str">
        <f>IFERROR(VLOOKUP("特2",計算!$P$12:$AA$21,4,FALSE),"")</f>
        <v/>
      </c>
      <c r="X53" s="229"/>
      <c r="Y53" s="229"/>
      <c r="Z53" s="229"/>
      <c r="AA53" s="229"/>
      <c r="AB53" s="229"/>
      <c r="AC53" s="229"/>
      <c r="AD53" s="229" t="str">
        <f>IFERROR(VLOOKUP("特2",計算!$P$12:$AA$21,5,FALSE),"")</f>
        <v/>
      </c>
      <c r="AE53" s="229"/>
      <c r="AF53" s="229"/>
      <c r="AG53" s="229"/>
      <c r="AH53" s="229"/>
      <c r="AI53" s="229"/>
      <c r="AJ53" s="229"/>
      <c r="AK53" s="229" t="str">
        <f>IFERROR(VLOOKUP("特2",計算!$P$12:$AA$21,6,FALSE),"")</f>
        <v/>
      </c>
      <c r="AL53" s="229"/>
      <c r="AM53" s="229"/>
      <c r="AN53" s="229"/>
      <c r="AO53" s="229"/>
      <c r="AP53" s="229"/>
      <c r="AQ53" s="229"/>
      <c r="AR53" s="230" t="str">
        <f>IFERROR(VLOOKUP("特2",計算!$P$12:$AA$21,7,FALSE),"")</f>
        <v/>
      </c>
      <c r="AS53" s="230"/>
      <c r="AT53" s="230"/>
      <c r="AU53" s="230" t="str">
        <f>IFERROR(VLOOKUP("特2",計算!$P$12:$AA$21,8,FALSE),"")</f>
        <v/>
      </c>
      <c r="AV53" s="230"/>
      <c r="AW53" s="230"/>
      <c r="AX53" s="115"/>
      <c r="AY53" s="230" t="str">
        <f>IFERROR(VLOOKUP("特2",計算!$P$12:$AA$21,9,FALSE),"")</f>
        <v/>
      </c>
      <c r="AZ53" s="230"/>
      <c r="BA53" s="115"/>
      <c r="BB53" s="230" t="str">
        <f>IFERROR(VLOOKUP("特2",計算!$P$12:$AA$21,10,FALSE),"")</f>
        <v/>
      </c>
      <c r="BC53" s="230"/>
      <c r="BD53" s="115"/>
      <c r="BE53" s="225" t="str">
        <f>IFERROR(VLOOKUP("特2",計算!$P$12:$AB$21,13,FALSE),"")</f>
        <v/>
      </c>
      <c r="BF53" s="225"/>
      <c r="BG53" s="225"/>
      <c r="BH53" s="225"/>
      <c r="BI53" s="225"/>
      <c r="BJ53" s="225"/>
      <c r="BK53" s="225"/>
      <c r="BL53" s="225"/>
      <c r="BM53" s="225"/>
      <c r="BN53" s="225"/>
      <c r="BO53" s="225"/>
      <c r="BP53" s="225"/>
      <c r="BQ53" s="225"/>
      <c r="BR53" s="225"/>
      <c r="BS53" s="225"/>
      <c r="BT53" s="225"/>
      <c r="BU53" s="225"/>
      <c r="BV53" s="225"/>
      <c r="BW53" s="225"/>
      <c r="BX53" s="112"/>
      <c r="BY53" s="226" t="str">
        <f>IFERROR(VLOOKUP("特2",計算!$P$12:$AA$21,11,FALSE),"")</f>
        <v/>
      </c>
      <c r="BZ53" s="226"/>
      <c r="CA53" s="226"/>
      <c r="CB53" s="226"/>
      <c r="CC53" s="226"/>
      <c r="CD53" s="226"/>
      <c r="CE53" s="226"/>
      <c r="CF53" s="226"/>
      <c r="CG53" s="112"/>
      <c r="CH53" s="112"/>
      <c r="CI53" s="227" t="str">
        <f>IFERROR(VLOOKUP("特2",計算!$P$12:$AA$21,12,FALSE),"")</f>
        <v/>
      </c>
      <c r="CJ53" s="227"/>
      <c r="CK53" s="227"/>
      <c r="CL53" s="227"/>
      <c r="CM53" s="227"/>
      <c r="CN53" s="227"/>
      <c r="CO53" s="227"/>
      <c r="CP53" s="227"/>
      <c r="CQ53" s="227"/>
      <c r="CR53" s="112"/>
      <c r="CS53" s="112"/>
      <c r="CT53" s="236" t="str">
        <f>IFERROR(VLOOKUP("特2",計算!P12:AC21,14,FALSE),"")</f>
        <v/>
      </c>
      <c r="CU53" s="236"/>
      <c r="CV53" s="236"/>
      <c r="CW53" s="236"/>
      <c r="CX53" s="236"/>
      <c r="CY53" s="236"/>
      <c r="CZ53" s="236"/>
      <c r="DA53" s="236"/>
      <c r="DB53" s="236"/>
      <c r="DC53" s="236"/>
      <c r="DD53" s="112"/>
    </row>
    <row r="54" spans="1:108" ht="6.4" customHeight="1">
      <c r="A54" s="112"/>
      <c r="B54" s="112"/>
      <c r="C54" s="112"/>
      <c r="D54" s="112"/>
      <c r="E54" s="112"/>
      <c r="F54" s="231" t="str">
        <f>IFERROR(VLOOKUP("特2",計算!$P$12:$Q$21,2,FALSE),"")</f>
        <v/>
      </c>
      <c r="G54" s="231"/>
      <c r="H54" s="231"/>
      <c r="I54" s="231"/>
      <c r="J54" s="231"/>
      <c r="K54" s="231"/>
      <c r="L54" s="231"/>
      <c r="M54" s="231"/>
      <c r="N54" s="231"/>
      <c r="O54" s="231"/>
      <c r="P54" s="231"/>
      <c r="Q54" s="231"/>
      <c r="R54" s="231"/>
      <c r="S54" s="231"/>
      <c r="T54" s="231"/>
      <c r="U54" s="231"/>
      <c r="V54" s="112"/>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30"/>
      <c r="AS54" s="230"/>
      <c r="AT54" s="230"/>
      <c r="AU54" s="230"/>
      <c r="AV54" s="230"/>
      <c r="AW54" s="230"/>
      <c r="AX54" s="115"/>
      <c r="AY54" s="230"/>
      <c r="AZ54" s="230"/>
      <c r="BA54" s="115"/>
      <c r="BB54" s="230"/>
      <c r="BC54" s="230"/>
      <c r="BD54" s="115"/>
      <c r="BE54" s="225"/>
      <c r="BF54" s="225"/>
      <c r="BG54" s="225"/>
      <c r="BH54" s="225"/>
      <c r="BI54" s="225"/>
      <c r="BJ54" s="225"/>
      <c r="BK54" s="225"/>
      <c r="BL54" s="225"/>
      <c r="BM54" s="225"/>
      <c r="BN54" s="225"/>
      <c r="BO54" s="225"/>
      <c r="BP54" s="225"/>
      <c r="BQ54" s="225"/>
      <c r="BR54" s="225"/>
      <c r="BS54" s="225"/>
      <c r="BT54" s="225"/>
      <c r="BU54" s="225"/>
      <c r="BV54" s="225"/>
      <c r="BW54" s="225"/>
      <c r="BX54" s="112"/>
      <c r="BY54" s="112"/>
      <c r="BZ54" s="112"/>
      <c r="CA54" s="112"/>
      <c r="CB54" s="112"/>
      <c r="CC54" s="112"/>
      <c r="CD54" s="112"/>
      <c r="CE54" s="112"/>
      <c r="CF54" s="112"/>
      <c r="CG54" s="112"/>
      <c r="CH54" s="112"/>
      <c r="CI54" s="227"/>
      <c r="CJ54" s="227"/>
      <c r="CK54" s="227"/>
      <c r="CL54" s="227"/>
      <c r="CM54" s="227"/>
      <c r="CN54" s="227"/>
      <c r="CO54" s="227"/>
      <c r="CP54" s="227"/>
      <c r="CQ54" s="227"/>
      <c r="CR54" s="112"/>
      <c r="CS54" s="112"/>
      <c r="CT54" s="236"/>
      <c r="CU54" s="236"/>
      <c r="CV54" s="236"/>
      <c r="CW54" s="236"/>
      <c r="CX54" s="236"/>
      <c r="CY54" s="236"/>
      <c r="CZ54" s="236"/>
      <c r="DA54" s="236"/>
      <c r="DB54" s="236"/>
      <c r="DC54" s="236"/>
      <c r="DD54" s="112"/>
    </row>
    <row r="55" spans="1:108" ht="6.4" customHeight="1">
      <c r="A55" s="112"/>
      <c r="B55" s="112"/>
      <c r="C55" s="112"/>
      <c r="D55" s="112"/>
      <c r="E55" s="112"/>
      <c r="F55" s="231"/>
      <c r="G55" s="231"/>
      <c r="H55" s="231"/>
      <c r="I55" s="231"/>
      <c r="J55" s="231"/>
      <c r="K55" s="231"/>
      <c r="L55" s="231"/>
      <c r="M55" s="231"/>
      <c r="N55" s="231"/>
      <c r="O55" s="231"/>
      <c r="P55" s="231"/>
      <c r="Q55" s="231"/>
      <c r="R55" s="231"/>
      <c r="S55" s="231"/>
      <c r="T55" s="231"/>
      <c r="U55" s="231"/>
      <c r="V55" s="112"/>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30"/>
      <c r="AS55" s="230"/>
      <c r="AT55" s="230"/>
      <c r="AU55" s="230"/>
      <c r="AV55" s="230"/>
      <c r="AW55" s="230"/>
      <c r="AX55" s="115"/>
      <c r="AY55" s="230"/>
      <c r="AZ55" s="230"/>
      <c r="BA55" s="115"/>
      <c r="BB55" s="230"/>
      <c r="BC55" s="230"/>
      <c r="BD55" s="115"/>
      <c r="BE55" s="225"/>
      <c r="BF55" s="225"/>
      <c r="BG55" s="225"/>
      <c r="BH55" s="225"/>
      <c r="BI55" s="225"/>
      <c r="BJ55" s="225"/>
      <c r="BK55" s="225"/>
      <c r="BL55" s="225"/>
      <c r="BM55" s="225"/>
      <c r="BN55" s="225"/>
      <c r="BO55" s="225"/>
      <c r="BP55" s="225"/>
      <c r="BQ55" s="225"/>
      <c r="BR55" s="225"/>
      <c r="BS55" s="225"/>
      <c r="BT55" s="225"/>
      <c r="BU55" s="225"/>
      <c r="BV55" s="225"/>
      <c r="BW55" s="225"/>
      <c r="BX55" s="112"/>
      <c r="BY55" s="112"/>
      <c r="BZ55" s="112"/>
      <c r="CA55" s="112"/>
      <c r="CB55" s="112"/>
      <c r="CC55" s="112"/>
      <c r="CD55" s="112"/>
      <c r="CE55" s="112"/>
      <c r="CF55" s="112"/>
      <c r="CG55" s="112"/>
      <c r="CH55" s="112"/>
      <c r="CI55" s="227"/>
      <c r="CJ55" s="227"/>
      <c r="CK55" s="227"/>
      <c r="CL55" s="227"/>
      <c r="CM55" s="227"/>
      <c r="CN55" s="227"/>
      <c r="CO55" s="227"/>
      <c r="CP55" s="227"/>
      <c r="CQ55" s="227"/>
      <c r="CR55" s="112"/>
      <c r="CS55" s="112"/>
      <c r="CT55" s="236"/>
      <c r="CU55" s="236"/>
      <c r="CV55" s="236"/>
      <c r="CW55" s="236"/>
      <c r="CX55" s="236"/>
      <c r="CY55" s="236"/>
      <c r="CZ55" s="236"/>
      <c r="DA55" s="236"/>
      <c r="DB55" s="236"/>
      <c r="DC55" s="236"/>
      <c r="DD55" s="112"/>
    </row>
    <row r="56" spans="1:108" ht="6.4"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row>
    <row r="57" spans="1:108" ht="6.4"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2"/>
      <c r="BR57" s="112"/>
      <c r="BS57" s="112"/>
      <c r="BT57" s="112"/>
      <c r="BU57" s="112"/>
      <c r="BV57" s="112"/>
      <c r="BW57" s="112"/>
      <c r="BX57" s="112"/>
      <c r="BY57" s="112"/>
      <c r="BZ57" s="112"/>
      <c r="CA57" s="112"/>
      <c r="CB57" s="112"/>
      <c r="CC57" s="112"/>
      <c r="CD57" s="112"/>
      <c r="CE57" s="112"/>
      <c r="CF57" s="112"/>
      <c r="CG57" s="112"/>
      <c r="CH57" s="112"/>
      <c r="CI57" s="112"/>
      <c r="CJ57" s="112"/>
      <c r="CK57" s="112"/>
      <c r="CL57" s="112"/>
      <c r="CM57" s="112"/>
      <c r="CN57" s="112"/>
      <c r="CO57" s="112"/>
      <c r="CP57" s="112"/>
      <c r="CQ57" s="112"/>
      <c r="CR57" s="112"/>
      <c r="CS57" s="112"/>
      <c r="CT57" s="112"/>
      <c r="CU57" s="112"/>
      <c r="CV57" s="112"/>
      <c r="CW57" s="112"/>
      <c r="CX57" s="112"/>
      <c r="CY57" s="112"/>
      <c r="CZ57" s="112"/>
      <c r="DA57" s="112"/>
      <c r="DB57" s="112"/>
      <c r="DC57" s="112"/>
      <c r="DD57" s="112"/>
    </row>
    <row r="58" spans="1:108" ht="6.4"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c r="BH58" s="112"/>
      <c r="BI58" s="112"/>
      <c r="BJ58" s="112"/>
      <c r="BK58" s="112"/>
      <c r="BL58" s="112"/>
      <c r="BM58" s="112"/>
      <c r="BN58" s="112"/>
      <c r="BO58" s="112"/>
      <c r="BP58" s="112"/>
      <c r="BQ58" s="112"/>
      <c r="BR58" s="112"/>
      <c r="BS58" s="112"/>
      <c r="BT58" s="112"/>
      <c r="BU58" s="112"/>
      <c r="BV58" s="112"/>
      <c r="BW58" s="112"/>
      <c r="BX58" s="112"/>
      <c r="BY58" s="112"/>
      <c r="BZ58" s="112"/>
      <c r="CA58" s="112"/>
      <c r="CB58" s="112"/>
      <c r="CC58" s="112"/>
      <c r="CD58" s="112"/>
      <c r="CE58" s="112"/>
      <c r="CF58" s="112"/>
      <c r="CG58" s="112"/>
      <c r="CH58" s="112"/>
      <c r="CI58" s="112"/>
      <c r="CJ58" s="112"/>
      <c r="CK58" s="112"/>
      <c r="CL58" s="112"/>
      <c r="CM58" s="112"/>
      <c r="CN58" s="112"/>
      <c r="CO58" s="112"/>
      <c r="CP58" s="112"/>
      <c r="CQ58" s="112"/>
      <c r="CR58" s="112"/>
      <c r="CS58" s="112"/>
      <c r="CT58" s="112"/>
      <c r="CU58" s="112"/>
      <c r="CV58" s="112"/>
      <c r="CW58" s="112"/>
      <c r="CX58" s="112"/>
      <c r="CY58" s="112"/>
      <c r="CZ58" s="112"/>
      <c r="DA58" s="112"/>
      <c r="DB58" s="112"/>
      <c r="DC58" s="112"/>
      <c r="DD58" s="112"/>
    </row>
    <row r="59" spans="1:108" ht="6.4"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row>
    <row r="60" spans="1:108" ht="6.4"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row>
    <row r="61" spans="1:108" ht="6.4"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row>
    <row r="62" spans="1:108" ht="6.4"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row>
    <row r="63" spans="1:108" ht="6.4"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row>
    <row r="64" spans="1:108" ht="6.4"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2"/>
      <c r="BU64" s="112"/>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row>
    <row r="65" spans="1:108" ht="6.4"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112"/>
      <c r="BK65" s="112"/>
      <c r="BL65" s="112"/>
      <c r="BM65" s="112"/>
      <c r="BN65" s="112"/>
      <c r="BO65" s="112"/>
      <c r="BP65" s="112"/>
      <c r="BQ65" s="112"/>
      <c r="BR65" s="112"/>
      <c r="BS65" s="112"/>
      <c r="BT65" s="112"/>
      <c r="BU65" s="112"/>
      <c r="BV65" s="112"/>
      <c r="BW65" s="112"/>
      <c r="BX65" s="112"/>
      <c r="BY65" s="112"/>
      <c r="BZ65" s="112"/>
      <c r="CA65" s="112"/>
      <c r="CB65" s="112"/>
      <c r="CC65" s="112"/>
      <c r="CD65" s="112"/>
      <c r="CE65" s="112"/>
      <c r="CF65" s="112"/>
      <c r="CG65" s="112"/>
      <c r="CH65" s="112"/>
      <c r="CI65" s="112"/>
      <c r="CJ65" s="112"/>
      <c r="CK65" s="112"/>
      <c r="CL65" s="112"/>
      <c r="CM65" s="112"/>
      <c r="CN65" s="112"/>
      <c r="CO65" s="112"/>
      <c r="CP65" s="112"/>
      <c r="CQ65" s="112"/>
      <c r="CR65" s="112"/>
      <c r="CS65" s="112"/>
      <c r="CT65" s="112"/>
      <c r="CU65" s="112"/>
      <c r="CV65" s="112"/>
      <c r="CW65" s="112"/>
      <c r="CX65" s="112"/>
      <c r="CY65" s="112"/>
      <c r="CZ65" s="112"/>
      <c r="DA65" s="112"/>
      <c r="DB65" s="112"/>
      <c r="DC65" s="112"/>
      <c r="DD65" s="112"/>
    </row>
    <row r="66" spans="1:108" ht="6.4"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c r="BM66" s="112"/>
      <c r="BN66" s="112"/>
      <c r="BO66" s="112"/>
      <c r="BP66" s="112"/>
      <c r="BQ66" s="112"/>
      <c r="BR66" s="112"/>
      <c r="BS66" s="112"/>
      <c r="BT66" s="112"/>
      <c r="BU66" s="112"/>
      <c r="BV66" s="112"/>
      <c r="BW66" s="112"/>
      <c r="BX66" s="112"/>
      <c r="BY66" s="112"/>
      <c r="BZ66" s="112"/>
      <c r="CA66" s="112"/>
      <c r="CB66" s="112"/>
      <c r="CC66" s="112"/>
      <c r="CD66" s="112"/>
      <c r="CE66" s="112"/>
      <c r="CF66" s="112"/>
      <c r="CG66" s="112"/>
      <c r="CH66" s="112"/>
      <c r="CI66" s="112"/>
      <c r="CJ66" s="112"/>
      <c r="CK66" s="112"/>
      <c r="CL66" s="112"/>
      <c r="CM66" s="112"/>
      <c r="CN66" s="112"/>
      <c r="CO66" s="112"/>
      <c r="CP66" s="112"/>
      <c r="CQ66" s="112"/>
      <c r="CR66" s="112"/>
      <c r="CS66" s="112"/>
      <c r="CT66" s="112"/>
      <c r="CU66" s="112"/>
      <c r="CV66" s="112"/>
      <c r="CW66" s="112"/>
      <c r="CX66" s="112"/>
      <c r="CY66" s="112"/>
      <c r="CZ66" s="112"/>
      <c r="DA66" s="112"/>
      <c r="DB66" s="112"/>
      <c r="DC66" s="112"/>
      <c r="DD66" s="112"/>
    </row>
    <row r="67" spans="1:108" ht="6.4"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row>
    <row r="68" spans="1:108" ht="6.4"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row>
    <row r="69" spans="1:108" ht="6.4"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row>
    <row r="70" spans="1:108" ht="6.4"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row>
    <row r="71" spans="1:108" ht="6.4"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row>
    <row r="72" spans="1:108" ht="6.4"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row>
  </sheetData>
  <sheetProtection algorithmName="SHA-512" hashValue="27JthWS1tieo7Crfu376yRjda8eyvCaKq+Xl0GYkUhwBjFyFZwgShW+VxIvWb3ipaZ/P6AgW4L5GFkNMxQYjGg==" saltValue="eHrMi0Gx+LpLTMf6azcROw==" spinCount="100000" sheet="1" objects="1" scenarios="1"/>
  <mergeCells count="47">
    <mergeCell ref="CT53:DC55"/>
    <mergeCell ref="CT50:DC52"/>
    <mergeCell ref="AS20:BI22"/>
    <mergeCell ref="V9:AT12"/>
    <mergeCell ref="BD5:CD6"/>
    <mergeCell ref="AS19:BJ19"/>
    <mergeCell ref="W5:AO6"/>
    <mergeCell ref="BD7:CD9"/>
    <mergeCell ref="BD10:CF12"/>
    <mergeCell ref="BK21:CE22"/>
    <mergeCell ref="BK17:BQ18"/>
    <mergeCell ref="BR17:BX18"/>
    <mergeCell ref="BY17:CF18"/>
    <mergeCell ref="CH21:CL22"/>
    <mergeCell ref="CM17:CQ18"/>
    <mergeCell ref="CU17:CW18"/>
    <mergeCell ref="DA17:DC18"/>
    <mergeCell ref="BO31:BY33"/>
    <mergeCell ref="CF24:CG26"/>
    <mergeCell ref="CF27:CG29"/>
    <mergeCell ref="CF32:CG33"/>
    <mergeCell ref="CF30:CG31"/>
    <mergeCell ref="DC29:DD33"/>
    <mergeCell ref="W50:AC52"/>
    <mergeCell ref="AU50:AW52"/>
    <mergeCell ref="AY50:AZ52"/>
    <mergeCell ref="BB50:BC52"/>
    <mergeCell ref="F51:U52"/>
    <mergeCell ref="F50:U50"/>
    <mergeCell ref="AD50:AJ52"/>
    <mergeCell ref="AK50:AQ52"/>
    <mergeCell ref="BE50:BW52"/>
    <mergeCell ref="BY50:CF50"/>
    <mergeCell ref="CI50:CQ52"/>
    <mergeCell ref="F53:U53"/>
    <mergeCell ref="W53:AC55"/>
    <mergeCell ref="AD53:AJ55"/>
    <mergeCell ref="AK53:AQ55"/>
    <mergeCell ref="AR53:AT55"/>
    <mergeCell ref="AU53:AW55"/>
    <mergeCell ref="AY53:AZ55"/>
    <mergeCell ref="BB53:BC55"/>
    <mergeCell ref="BE53:BW55"/>
    <mergeCell ref="BY53:CF53"/>
    <mergeCell ref="CI53:CQ55"/>
    <mergeCell ref="F54:U55"/>
    <mergeCell ref="AR50:AT52"/>
  </mergeCells>
  <phoneticPr fontId="2"/>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①事業者名</vt:lpstr>
      <vt:lpstr>②本人事項</vt:lpstr>
      <vt:lpstr>③扶養事項</vt:lpstr>
      <vt:lpstr>④保険事項</vt:lpstr>
      <vt:lpstr>計算</vt:lpstr>
      <vt:lpstr>年末調整資料</vt:lpstr>
      <vt:lpstr>扶養控除等申告書</vt:lpstr>
      <vt:lpstr>扶養控除等申告書 (2)</vt:lpstr>
      <vt:lpstr>配偶者控除等申告書</vt:lpstr>
      <vt:lpstr>保険料控除申告書</vt:lpstr>
      <vt:lpstr>扶養控除等申告書!Print_Area</vt:lpstr>
      <vt:lpstr>'扶養控除等申告書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鈴木一弘</dc:creator>
  <cp:lastModifiedBy>一弘 鈴木</cp:lastModifiedBy>
  <cp:lastPrinted>2025-07-24T09:48:57Z</cp:lastPrinted>
  <dcterms:created xsi:type="dcterms:W3CDTF">2015-06-05T18:19:34Z</dcterms:created>
  <dcterms:modified xsi:type="dcterms:W3CDTF">2025-07-24T10:20:52Z</dcterms:modified>
</cp:coreProperties>
</file>