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zuk\OneDrive\ドキュメント\2026年VBA\公開版\"/>
    </mc:Choice>
  </mc:AlternateContent>
  <xr:revisionPtr revIDLastSave="0" documentId="13_ncr:1_{812C24F8-E7D6-485D-911B-45CE73296CC1}" xr6:coauthVersionLast="47" xr6:coauthVersionMax="47" xr10:uidLastSave="{00000000-0000-0000-0000-000000000000}"/>
  <workbookProtection workbookAlgorithmName="SHA-512" workbookHashValue="LQNlKSKoNVro8/Y1JHTFLRZuVEN7AknOhgQH94fBigV3DOeq3B7P+gAIJNP2jh8unJg7KpccRCW0pQnHe9+y9A==" workbookSaltValue="+UA5gMJlDF5NzN8YobNsKA==" workbookSpinCount="100000" lockStructure="1"/>
  <bookViews>
    <workbookView xWindow="-98" yWindow="-98" windowWidth="19396" windowHeight="11475" tabRatio="647" xr2:uid="{00000000-000D-0000-FFFF-FFFF00000000}"/>
  </bookViews>
  <sheets>
    <sheet name="TOP" sheetId="61" r:id="rId1"/>
    <sheet name="事業者情報" sheetId="54" r:id="rId2"/>
    <sheet name="受給者情報" sheetId="53" r:id="rId3"/>
    <sheet name="data1" sheetId="48" state="hidden" r:id="rId4"/>
    <sheet name="data2" sheetId="42" state="hidden" r:id="rId5"/>
    <sheet name="data3" sheetId="43" state="hidden" r:id="rId6"/>
    <sheet name="data4" sheetId="44" state="hidden" r:id="rId7"/>
    <sheet name="data5" sheetId="2" state="hidden" r:id="rId8"/>
    <sheet name="源泉徴収簿" sheetId="36" r:id="rId9"/>
    <sheet name="徴収票1枚" sheetId="62" r:id="rId10"/>
    <sheet name="徴収票2枚" sheetId="49" r:id="rId11"/>
    <sheet name="徴収票印刷（カラー）" sheetId="46" state="hidden" r:id="rId12"/>
    <sheet name="給与所得" sheetId="22" state="hidden" r:id="rId13"/>
    <sheet name="税額" sheetId="32" state="hidden" r:id="rId14"/>
    <sheet name="保険料配偶者" sheetId="45" state="hidden" r:id="rId15"/>
    <sheet name="ライセンス2" sheetId="50" state="hidden" r:id="rId16"/>
    <sheet name="給与所得配偶者" sheetId="59" state="hidden" r:id="rId17"/>
    <sheet name="ライセンス" sheetId="58" r:id="rId18"/>
    <sheet name="集計" sheetId="55" r:id="rId19"/>
    <sheet name="個人データ一覧" sheetId="57" r:id="rId20"/>
  </sheets>
  <definedNames>
    <definedName name="_xleta.IF" hidden="1" xlm="1">#NAME?</definedName>
    <definedName name="_xleta.SUMPRODUCT" hidden="1" xlm="1">#NAME?</definedName>
    <definedName name="_xleta.TRANSPOSE" hidden="1" xlm="1">#NAME?</definedName>
    <definedName name="_xlnm.Print_Area" localSheetId="3">data1!#REF!</definedName>
    <definedName name="_xlnm.Print_Area" localSheetId="5">data3!$B$4:$AA$6</definedName>
    <definedName name="_xlnm.Print_Area" localSheetId="6">data4!$A$6:$BM$149</definedName>
    <definedName name="_xlnm.Print_Area" localSheetId="8">源泉徴収簿!$A$1:$DZ$194</definedName>
    <definedName name="_xlnm.Print_Area" localSheetId="2">受給者情報!#REF!</definedName>
    <definedName name="_xlnm.Print_Area" localSheetId="9">徴収票1枚!$A$1:$EC$61</definedName>
    <definedName name="_xlnm.Print_Area" localSheetId="10">徴収票2枚!$A$1:$EB$118</definedName>
    <definedName name="_xlnm.Print_Area" localSheetId="11">'徴収票印刷（カラー）'!$A$1:$EB$117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8" i="36" l="1"/>
  <c r="BU34" i="36"/>
  <c r="CX109" i="36"/>
  <c r="DW34" i="62"/>
  <c r="DK34" i="62"/>
  <c r="BH34" i="62"/>
  <c r="AV34" i="62"/>
  <c r="DQ32" i="62"/>
  <c r="CU32" i="62"/>
  <c r="CQ32" i="62"/>
  <c r="CL32" i="62"/>
  <c r="BZ32" i="62"/>
  <c r="DE31" i="62"/>
  <c r="DQ30" i="62"/>
  <c r="CU30" i="62"/>
  <c r="CQ30" i="62"/>
  <c r="CL30" i="62"/>
  <c r="DE29" i="62"/>
  <c r="BZ29" i="62"/>
  <c r="DV28" i="62"/>
  <c r="DJ28" i="62"/>
  <c r="CX28" i="62"/>
  <c r="CL28" i="62"/>
  <c r="BZ28" i="62"/>
  <c r="BB32" i="62"/>
  <c r="AF32" i="62"/>
  <c r="AB32" i="62"/>
  <c r="W32" i="62"/>
  <c r="K32" i="62"/>
  <c r="AP31" i="62"/>
  <c r="BB30" i="62"/>
  <c r="AF30" i="62"/>
  <c r="AB30" i="62"/>
  <c r="W30" i="62"/>
  <c r="AP29" i="62"/>
  <c r="K29" i="62"/>
  <c r="BG28" i="62"/>
  <c r="AU28" i="62"/>
  <c r="AI28" i="62"/>
  <c r="W28" i="62"/>
  <c r="K28" i="62"/>
  <c r="DW95" i="49"/>
  <c r="DK95" i="49"/>
  <c r="BH95" i="49"/>
  <c r="AV95" i="49"/>
  <c r="DW33" i="49"/>
  <c r="DK33" i="49"/>
  <c r="DQ93" i="49"/>
  <c r="CU93" i="49"/>
  <c r="CQ93" i="49"/>
  <c r="CL93" i="49"/>
  <c r="BZ93" i="49"/>
  <c r="DE92" i="49"/>
  <c r="DQ91" i="49"/>
  <c r="CU91" i="49"/>
  <c r="CQ91" i="49"/>
  <c r="CL91" i="49"/>
  <c r="DE90" i="49"/>
  <c r="BZ90" i="49"/>
  <c r="DV89" i="49"/>
  <c r="DJ89" i="49"/>
  <c r="CX89" i="49"/>
  <c r="CL89" i="49"/>
  <c r="BZ89" i="49"/>
  <c r="BB93" i="49"/>
  <c r="AF93" i="49"/>
  <c r="AB93" i="49"/>
  <c r="W93" i="49"/>
  <c r="K93" i="49"/>
  <c r="AP92" i="49"/>
  <c r="BB91" i="49"/>
  <c r="AF91" i="49"/>
  <c r="AB91" i="49"/>
  <c r="W91" i="49"/>
  <c r="AP90" i="49"/>
  <c r="K90" i="49"/>
  <c r="BG89" i="49"/>
  <c r="AU89" i="49"/>
  <c r="AI89" i="49"/>
  <c r="W89" i="49"/>
  <c r="K89" i="49"/>
  <c r="DQ31" i="49"/>
  <c r="CU31" i="49"/>
  <c r="CQ31" i="49"/>
  <c r="CL31" i="49"/>
  <c r="BZ31" i="49"/>
  <c r="DE30" i="49"/>
  <c r="DQ29" i="49"/>
  <c r="CU29" i="49"/>
  <c r="CQ29" i="49"/>
  <c r="CL29" i="49"/>
  <c r="DE28" i="49"/>
  <c r="BZ28" i="49"/>
  <c r="DV27" i="49"/>
  <c r="DJ27" i="49"/>
  <c r="CX27" i="49"/>
  <c r="CL27" i="49"/>
  <c r="BZ27" i="49"/>
  <c r="BH33" i="49"/>
  <c r="AV33" i="49"/>
  <c r="BB31" i="49"/>
  <c r="AP30" i="49"/>
  <c r="AF31" i="49"/>
  <c r="AB31" i="49"/>
  <c r="W31" i="49"/>
  <c r="K31" i="49"/>
  <c r="BB29" i="49"/>
  <c r="AP28" i="49"/>
  <c r="AF29" i="49"/>
  <c r="AB29" i="49"/>
  <c r="W29" i="49"/>
  <c r="K28" i="49"/>
  <c r="BG27" i="49"/>
  <c r="AU27" i="49"/>
  <c r="AI27" i="49"/>
  <c r="W27" i="49"/>
  <c r="K27" i="49"/>
  <c r="B19" i="49"/>
  <c r="I3" i="58"/>
  <c r="CB7" i="44"/>
  <c r="CA7" i="44"/>
  <c r="BZ7" i="44"/>
  <c r="DI22" i="62"/>
  <c r="DA22" i="62"/>
  <c r="CY22" i="62"/>
  <c r="CR22" i="62"/>
  <c r="CJ22" i="62"/>
  <c r="CH22" i="62"/>
  <c r="BV22" i="62"/>
  <c r="AT22" i="62"/>
  <c r="AL22" i="62"/>
  <c r="AJ22" i="62"/>
  <c r="AC22" i="62"/>
  <c r="U22" i="62"/>
  <c r="S22" i="62"/>
  <c r="G22" i="62"/>
  <c r="DI83" i="49"/>
  <c r="DA83" i="49"/>
  <c r="CY83" i="49"/>
  <c r="CR83" i="49"/>
  <c r="CJ83" i="49"/>
  <c r="CH83" i="49"/>
  <c r="BV83" i="49"/>
  <c r="AT83" i="49"/>
  <c r="AL83" i="49"/>
  <c r="AJ83" i="49"/>
  <c r="AC83" i="49"/>
  <c r="U83" i="49"/>
  <c r="S83" i="49"/>
  <c r="G83" i="49"/>
  <c r="DI21" i="49"/>
  <c r="DA21" i="49"/>
  <c r="CY21" i="49"/>
  <c r="CR21" i="49"/>
  <c r="CJ21" i="49"/>
  <c r="CH21" i="49"/>
  <c r="BV21" i="49"/>
  <c r="AC21" i="49"/>
  <c r="AT21" i="49"/>
  <c r="CE8" i="44"/>
  <c r="CF8" i="44"/>
  <c r="CG8" i="44"/>
  <c r="CH8" i="44"/>
  <c r="CI8" i="44"/>
  <c r="CJ8" i="44"/>
  <c r="CK8" i="44"/>
  <c r="CL8" i="44"/>
  <c r="CM8" i="44"/>
  <c r="CN8" i="44"/>
  <c r="CO8" i="44"/>
  <c r="CP8" i="44"/>
  <c r="CQ8" i="44"/>
  <c r="CD8" i="44"/>
  <c r="P3" i="22"/>
  <c r="BQ20" i="62"/>
  <c r="B20" i="62"/>
  <c r="BQ81" i="49"/>
  <c r="B81" i="49"/>
  <c r="BQ19" i="49"/>
  <c r="DO118" i="49"/>
  <c r="BZ118" i="49"/>
  <c r="BZ117" i="49"/>
  <c r="CR116" i="49"/>
  <c r="CJ116" i="49"/>
  <c r="CB116" i="49"/>
  <c r="BZ116" i="49"/>
  <c r="DH115" i="49"/>
  <c r="DE115" i="49"/>
  <c r="DB115" i="49"/>
  <c r="CY115" i="49"/>
  <c r="DZ114" i="49"/>
  <c r="DW114" i="49"/>
  <c r="DT114" i="49"/>
  <c r="DK114" i="49"/>
  <c r="DH114" i="49"/>
  <c r="DE114" i="49"/>
  <c r="DB114" i="49"/>
  <c r="CV114" i="49"/>
  <c r="CI114" i="49"/>
  <c r="CF114" i="49"/>
  <c r="CC114" i="49"/>
  <c r="BZ114" i="49"/>
  <c r="BW114" i="49"/>
  <c r="BT114" i="49"/>
  <c r="BQ114" i="49"/>
  <c r="DN109" i="49"/>
  <c r="DH109" i="49"/>
  <c r="DA109" i="49"/>
  <c r="CL109" i="49"/>
  <c r="CF109" i="49"/>
  <c r="BY109" i="49"/>
  <c r="DA108" i="49"/>
  <c r="BY108" i="49"/>
  <c r="DR107" i="49"/>
  <c r="DA107" i="49"/>
  <c r="CP107" i="49"/>
  <c r="BY107" i="49"/>
  <c r="DN106" i="49"/>
  <c r="DH106" i="49"/>
  <c r="DA106" i="49"/>
  <c r="CL106" i="49"/>
  <c r="CF106" i="49"/>
  <c r="BY106" i="49"/>
  <c r="DA105" i="49"/>
  <c r="BY105" i="49"/>
  <c r="DR104" i="49"/>
  <c r="DA104" i="49"/>
  <c r="CP104" i="49"/>
  <c r="BY104" i="49"/>
  <c r="DZ103" i="49"/>
  <c r="DX103" i="49"/>
  <c r="DV103" i="49"/>
  <c r="DN103" i="49"/>
  <c r="DH103" i="49"/>
  <c r="DA103" i="49"/>
  <c r="CL103" i="49"/>
  <c r="CF103" i="49"/>
  <c r="BY103" i="49"/>
  <c r="DU102" i="49"/>
  <c r="DA102" i="49"/>
  <c r="BY102" i="49"/>
  <c r="DZ101" i="49"/>
  <c r="DX101" i="49"/>
  <c r="DV101" i="49"/>
  <c r="DR101" i="49"/>
  <c r="DA101" i="49"/>
  <c r="CP101" i="49"/>
  <c r="BY101" i="49"/>
  <c r="DU100" i="49"/>
  <c r="DN100" i="49"/>
  <c r="DH100" i="49"/>
  <c r="DA100" i="49"/>
  <c r="CL100" i="49"/>
  <c r="CF100" i="49"/>
  <c r="BY100" i="49"/>
  <c r="DA99" i="49"/>
  <c r="BY99" i="49"/>
  <c r="DR98" i="49"/>
  <c r="DA98" i="49"/>
  <c r="CP98" i="49"/>
  <c r="BY98" i="49"/>
  <c r="BU85" i="49"/>
  <c r="BQ70" i="49"/>
  <c r="DS68" i="49"/>
  <c r="DI68" i="49"/>
  <c r="DS67" i="49"/>
  <c r="DJ67" i="49"/>
  <c r="DK66" i="49"/>
  <c r="DW65" i="49"/>
  <c r="DQ65" i="49"/>
  <c r="DK65" i="49"/>
  <c r="DK64" i="49"/>
  <c r="BW64" i="49"/>
  <c r="EB61" i="49"/>
  <c r="DO56" i="49"/>
  <c r="CA56" i="49"/>
  <c r="CA55" i="49"/>
  <c r="CS54" i="49"/>
  <c r="CK54" i="49"/>
  <c r="CC54" i="49"/>
  <c r="CA54" i="49"/>
  <c r="DH53" i="49"/>
  <c r="DE53" i="49"/>
  <c r="DB53" i="49"/>
  <c r="CY53" i="49"/>
  <c r="DZ52" i="49"/>
  <c r="DW52" i="49"/>
  <c r="DT52" i="49"/>
  <c r="DK52" i="49"/>
  <c r="DH52" i="49"/>
  <c r="DE52" i="49"/>
  <c r="DB52" i="49"/>
  <c r="CV52" i="49"/>
  <c r="CI52" i="49"/>
  <c r="CF52" i="49"/>
  <c r="CC52" i="49"/>
  <c r="BZ52" i="49"/>
  <c r="BW52" i="49"/>
  <c r="BT52" i="49"/>
  <c r="BQ52" i="49"/>
  <c r="DA46" i="49"/>
  <c r="BY46" i="49"/>
  <c r="DR45" i="49"/>
  <c r="DA45" i="49"/>
  <c r="CP45" i="49"/>
  <c r="BY45" i="49"/>
  <c r="DA43" i="49"/>
  <c r="BY43" i="49"/>
  <c r="DR42" i="49"/>
  <c r="DA42" i="49"/>
  <c r="CP42" i="49"/>
  <c r="BY42" i="49"/>
  <c r="DA40" i="49"/>
  <c r="BY40" i="49"/>
  <c r="DR39" i="49"/>
  <c r="DA39" i="49"/>
  <c r="CP39" i="49"/>
  <c r="BY39" i="49"/>
  <c r="DA37" i="49"/>
  <c r="BY37" i="49"/>
  <c r="DR36" i="49"/>
  <c r="DA36" i="49"/>
  <c r="CP36" i="49"/>
  <c r="BY36" i="49"/>
  <c r="BU23" i="49"/>
  <c r="BQ8" i="49"/>
  <c r="DS6" i="49"/>
  <c r="DI6" i="49"/>
  <c r="DS5" i="49"/>
  <c r="DJ5" i="49"/>
  <c r="DK4" i="49"/>
  <c r="DK2" i="49"/>
  <c r="BW2" i="49"/>
  <c r="AU7" i="44"/>
  <c r="AO76" i="49" s="1"/>
  <c r="BP1" i="49"/>
  <c r="K22" i="53"/>
  <c r="BP1" i="62"/>
  <c r="S14" i="22"/>
  <c r="L7" i="53"/>
  <c r="CC23" i="36"/>
  <c r="H7" i="53"/>
  <c r="I14" i="53"/>
  <c r="H15" i="53"/>
  <c r="H5" i="53"/>
  <c r="I6" i="53"/>
  <c r="E11" i="53"/>
  <c r="E18" i="53"/>
  <c r="D7" i="53"/>
  <c r="E10" i="53"/>
  <c r="I5" i="53"/>
  <c r="H10" i="53"/>
  <c r="I10" i="53"/>
  <c r="H12" i="53"/>
  <c r="I11" i="53"/>
  <c r="E12" i="53"/>
  <c r="D11" i="53"/>
  <c r="H18" i="53"/>
  <c r="E8" i="53"/>
  <c r="I7" i="53"/>
  <c r="E6" i="53"/>
  <c r="I16" i="53"/>
  <c r="I15" i="53"/>
  <c r="H11" i="53"/>
  <c r="D13" i="53"/>
  <c r="D14" i="53"/>
  <c r="E5" i="53"/>
  <c r="E7" i="53"/>
  <c r="E15" i="53"/>
  <c r="I12" i="53"/>
  <c r="H6" i="53"/>
  <c r="D10" i="53"/>
  <c r="E19" i="53"/>
  <c r="D17" i="53"/>
  <c r="D9" i="53"/>
  <c r="D5" i="53"/>
  <c r="E13" i="53"/>
  <c r="I18" i="53"/>
  <c r="H8" i="53"/>
  <c r="I8" i="53"/>
  <c r="I19" i="53"/>
  <c r="H17" i="53"/>
  <c r="D12" i="53"/>
  <c r="I9" i="53"/>
  <c r="D15" i="53"/>
  <c r="E17" i="53"/>
  <c r="E16" i="53"/>
  <c r="D8" i="53"/>
  <c r="H19" i="53"/>
  <c r="D18" i="53"/>
  <c r="E9" i="53"/>
  <c r="D16" i="53"/>
  <c r="D19" i="53"/>
  <c r="I13" i="53"/>
  <c r="I17" i="53"/>
  <c r="H13" i="53"/>
  <c r="H14" i="53"/>
  <c r="H16" i="53"/>
  <c r="E14" i="53"/>
  <c r="H9" i="53"/>
  <c r="D6" i="53"/>
  <c r="DD15" i="62" l="1"/>
  <c r="AO15" i="62"/>
  <c r="DD76" i="49"/>
  <c r="AO14" i="49"/>
  <c r="DD14" i="49"/>
  <c r="O28" i="55"/>
  <c r="P31" i="55"/>
  <c r="P28" i="55"/>
  <c r="P26" i="55"/>
  <c r="O29" i="55"/>
  <c r="P22" i="55"/>
  <c r="P25" i="55"/>
  <c r="O31" i="55"/>
  <c r="P24" i="55"/>
  <c r="P27" i="55"/>
  <c r="O23" i="55"/>
  <c r="O30" i="55"/>
  <c r="O22" i="55"/>
  <c r="P21" i="55"/>
  <c r="O25" i="55"/>
  <c r="P29" i="55"/>
  <c r="P20" i="55"/>
  <c r="P23" i="55"/>
  <c r="O26" i="55"/>
  <c r="P32" i="55"/>
  <c r="O20" i="55"/>
  <c r="O24" i="55"/>
  <c r="O27" i="55"/>
  <c r="P30" i="55"/>
  <c r="O33" i="55"/>
  <c r="O32" i="55"/>
  <c r="O21" i="55"/>
  <c r="P33" i="55"/>
  <c r="P19" i="55"/>
  <c r="O19" i="55"/>
  <c r="P18" i="55"/>
  <c r="O13" i="55"/>
  <c r="P15" i="55"/>
  <c r="O16" i="55"/>
  <c r="P11" i="55"/>
  <c r="O5" i="55"/>
  <c r="O9" i="55"/>
  <c r="P13" i="55"/>
  <c r="P5" i="55"/>
  <c r="P14" i="55"/>
  <c r="O14" i="55"/>
  <c r="P16" i="55"/>
  <c r="P8" i="55"/>
  <c r="O7" i="55"/>
  <c r="O10" i="55"/>
  <c r="P12" i="55"/>
  <c r="P7" i="55"/>
  <c r="O17" i="55"/>
  <c r="O8" i="55"/>
  <c r="P6" i="55"/>
  <c r="P17" i="55"/>
  <c r="O18" i="55"/>
  <c r="O6" i="55"/>
  <c r="P10" i="55"/>
  <c r="P9" i="55"/>
  <c r="O11" i="55"/>
  <c r="O12" i="55"/>
  <c r="O15" i="55"/>
  <c r="P4" i="55"/>
  <c r="O4" i="55"/>
  <c r="H2" i="49"/>
  <c r="BW3" i="62"/>
  <c r="H3" i="62"/>
  <c r="H64" i="49"/>
  <c r="A1" i="49"/>
  <c r="BU24" i="62"/>
  <c r="F24" i="62"/>
  <c r="F85" i="49"/>
  <c r="AL2" i="62"/>
  <c r="BK42" i="62"/>
  <c r="BI42" i="62"/>
  <c r="BG42" i="62"/>
  <c r="BF41" i="62"/>
  <c r="BK40" i="62"/>
  <c r="BI40" i="62"/>
  <c r="BG40" i="62"/>
  <c r="BF39" i="62"/>
  <c r="AY48" i="62"/>
  <c r="AS48" i="62"/>
  <c r="AL48" i="62"/>
  <c r="AY45" i="62"/>
  <c r="AS45" i="62"/>
  <c r="AL45" i="62"/>
  <c r="AY42" i="62"/>
  <c r="AS42" i="62"/>
  <c r="AL42" i="62"/>
  <c r="AY39" i="62"/>
  <c r="AS39" i="62"/>
  <c r="AL39" i="62"/>
  <c r="AV3" i="62"/>
  <c r="AV4" i="62"/>
  <c r="BB4" i="62"/>
  <c r="BH4" i="62"/>
  <c r="AV5" i="62"/>
  <c r="AU6" i="62"/>
  <c r="BD6" i="62"/>
  <c r="AT7" i="62"/>
  <c r="BD7" i="62"/>
  <c r="B9" i="62"/>
  <c r="J37" i="62"/>
  <c r="AA37" i="62"/>
  <c r="AL37" i="62"/>
  <c r="BC37" i="62"/>
  <c r="J38" i="62"/>
  <c r="AL38" i="62"/>
  <c r="J39" i="62"/>
  <c r="Q39" i="62"/>
  <c r="W39" i="62"/>
  <c r="J40" i="62"/>
  <c r="AA40" i="62"/>
  <c r="AL40" i="62"/>
  <c r="BC40" i="62"/>
  <c r="J41" i="62"/>
  <c r="AL41" i="62"/>
  <c r="J42" i="62"/>
  <c r="Q42" i="62"/>
  <c r="W42" i="62"/>
  <c r="J43" i="62"/>
  <c r="AA43" i="62"/>
  <c r="AL43" i="62"/>
  <c r="BC43" i="62"/>
  <c r="J44" i="62"/>
  <c r="AL44" i="62"/>
  <c r="J45" i="62"/>
  <c r="Q45" i="62"/>
  <c r="W45" i="62"/>
  <c r="J46" i="62"/>
  <c r="AA46" i="62"/>
  <c r="AL46" i="62"/>
  <c r="BC46" i="62"/>
  <c r="J47" i="62"/>
  <c r="AL47" i="62"/>
  <c r="J48" i="62"/>
  <c r="Q48" i="62"/>
  <c r="W48" i="62"/>
  <c r="B53" i="62"/>
  <c r="E53" i="62"/>
  <c r="H53" i="62"/>
  <c r="K53" i="62"/>
  <c r="N53" i="62"/>
  <c r="Q53" i="62"/>
  <c r="T53" i="62"/>
  <c r="AG53" i="62"/>
  <c r="AM53" i="62"/>
  <c r="AP53" i="62"/>
  <c r="AS53" i="62"/>
  <c r="AV53" i="62"/>
  <c r="BE53" i="62"/>
  <c r="BH53" i="62"/>
  <c r="BK53" i="62"/>
  <c r="AJ54" i="62"/>
  <c r="AM54" i="62"/>
  <c r="AP54" i="62"/>
  <c r="AS54" i="62"/>
  <c r="L55" i="62"/>
  <c r="N55" i="62"/>
  <c r="V55" i="62"/>
  <c r="AD55" i="62"/>
  <c r="L56" i="62"/>
  <c r="L57" i="62"/>
  <c r="AZ57" i="62"/>
  <c r="DO57" i="62"/>
  <c r="BZ57" i="62"/>
  <c r="BZ56" i="62"/>
  <c r="DH54" i="62"/>
  <c r="DE54" i="62"/>
  <c r="DB54" i="62"/>
  <c r="CY54" i="62"/>
  <c r="DZ53" i="62"/>
  <c r="DW53" i="62"/>
  <c r="DT53" i="62"/>
  <c r="DK53" i="62"/>
  <c r="DH53" i="62"/>
  <c r="DE53" i="62"/>
  <c r="DB53" i="62"/>
  <c r="CV53" i="62"/>
  <c r="CI53" i="62"/>
  <c r="CF53" i="62"/>
  <c r="CC53" i="62"/>
  <c r="BZ53" i="62"/>
  <c r="BW53" i="62"/>
  <c r="BT53" i="62"/>
  <c r="BQ53" i="62"/>
  <c r="DA47" i="62"/>
  <c r="BY47" i="62"/>
  <c r="DR46" i="62"/>
  <c r="DA46" i="62"/>
  <c r="CP46" i="62"/>
  <c r="BY46" i="62"/>
  <c r="DA44" i="62"/>
  <c r="BY44" i="62"/>
  <c r="DR43" i="62"/>
  <c r="DA43" i="62"/>
  <c r="CP43" i="62"/>
  <c r="BY43" i="62"/>
  <c r="DA41" i="62"/>
  <c r="BY41" i="62"/>
  <c r="DR40" i="62"/>
  <c r="DA40" i="62"/>
  <c r="CP40" i="62"/>
  <c r="BY40" i="62"/>
  <c r="DA38" i="62"/>
  <c r="BY38" i="62"/>
  <c r="DR37" i="62"/>
  <c r="DA37" i="62"/>
  <c r="CP37" i="62"/>
  <c r="BY37" i="62"/>
  <c r="BQ9" i="62"/>
  <c r="DS7" i="62"/>
  <c r="DI7" i="62"/>
  <c r="DS6" i="62"/>
  <c r="DJ6" i="62"/>
  <c r="DK5" i="62"/>
  <c r="DK3" i="62"/>
  <c r="B70" i="49"/>
  <c r="B8" i="49"/>
  <c r="AY15" i="62" l="1"/>
  <c r="DN15" i="62"/>
  <c r="DU15" i="62"/>
  <c r="BF15" i="62"/>
  <c r="BB15" i="62"/>
  <c r="DQ15" i="62"/>
  <c r="DU14" i="49"/>
  <c r="DU76" i="49"/>
  <c r="BF76" i="49"/>
  <c r="DQ14" i="49"/>
  <c r="DQ76" i="49"/>
  <c r="BB76" i="49"/>
  <c r="DN14" i="49"/>
  <c r="DN76" i="49"/>
  <c r="AY76" i="49"/>
  <c r="AS115" i="49"/>
  <c r="AP115" i="49"/>
  <c r="AM115" i="49"/>
  <c r="AJ115" i="49"/>
  <c r="BK114" i="49"/>
  <c r="BH114" i="49"/>
  <c r="BE114" i="49"/>
  <c r="AV114" i="49"/>
  <c r="AS114" i="49"/>
  <c r="AP114" i="49"/>
  <c r="AM114" i="49"/>
  <c r="AG114" i="49"/>
  <c r="T114" i="49"/>
  <c r="Q114" i="49"/>
  <c r="N114" i="49"/>
  <c r="K114" i="49"/>
  <c r="H114" i="49"/>
  <c r="E114" i="49"/>
  <c r="B114" i="49"/>
  <c r="AV52" i="49"/>
  <c r="J36" i="49"/>
  <c r="AA36" i="49"/>
  <c r="AL36" i="49"/>
  <c r="BC36" i="49"/>
  <c r="J37" i="49"/>
  <c r="AL37" i="49"/>
  <c r="BF37" i="49"/>
  <c r="J38" i="49"/>
  <c r="Q38" i="49"/>
  <c r="W38" i="49"/>
  <c r="BG38" i="49"/>
  <c r="BI38" i="49"/>
  <c r="BK38" i="49"/>
  <c r="J39" i="49"/>
  <c r="AA39" i="49"/>
  <c r="AL39" i="49"/>
  <c r="BC39" i="49"/>
  <c r="BF39" i="49"/>
  <c r="J40" i="49"/>
  <c r="AL40" i="49"/>
  <c r="BG40" i="49"/>
  <c r="BI40" i="49"/>
  <c r="BK40" i="49"/>
  <c r="J41" i="49"/>
  <c r="Q41" i="49"/>
  <c r="W41" i="49"/>
  <c r="J42" i="49"/>
  <c r="AA42" i="49"/>
  <c r="AL42" i="49"/>
  <c r="BC42" i="49"/>
  <c r="J43" i="49"/>
  <c r="AL43" i="49"/>
  <c r="J44" i="49"/>
  <c r="Q44" i="49"/>
  <c r="W44" i="49"/>
  <c r="J45" i="49"/>
  <c r="AA45" i="49"/>
  <c r="AL45" i="49"/>
  <c r="BC45" i="49"/>
  <c r="J46" i="49"/>
  <c r="AL46" i="49"/>
  <c r="J47" i="49"/>
  <c r="Q47" i="49"/>
  <c r="W47" i="49"/>
  <c r="B52" i="49"/>
  <c r="E52" i="49"/>
  <c r="H52" i="49"/>
  <c r="K52" i="49"/>
  <c r="N52" i="49"/>
  <c r="Q52" i="49"/>
  <c r="T52" i="49"/>
  <c r="AG52" i="49"/>
  <c r="AM52" i="49"/>
  <c r="AP52" i="49"/>
  <c r="AS52" i="49"/>
  <c r="BE52" i="49"/>
  <c r="BH52" i="49"/>
  <c r="BK52" i="49"/>
  <c r="AJ53" i="49"/>
  <c r="AM53" i="49"/>
  <c r="AP53" i="49"/>
  <c r="AS53" i="49"/>
  <c r="L54" i="49"/>
  <c r="N54" i="49"/>
  <c r="V54" i="49"/>
  <c r="AD54" i="49"/>
  <c r="L55" i="49"/>
  <c r="L56" i="49"/>
  <c r="AZ56" i="49"/>
  <c r="BM61" i="49"/>
  <c r="AV64" i="49"/>
  <c r="AV65" i="49"/>
  <c r="BB65" i="49"/>
  <c r="BH65" i="49"/>
  <c r="AV66" i="49"/>
  <c r="AU67" i="49"/>
  <c r="BD67" i="49"/>
  <c r="AT68" i="49"/>
  <c r="BD68" i="49"/>
  <c r="S22" i="55"/>
  <c r="V14" i="55"/>
  <c r="S16" i="55"/>
  <c r="V18" i="55"/>
  <c r="S7" i="55"/>
  <c r="T33" i="55"/>
  <c r="T11" i="55"/>
  <c r="R15" i="55"/>
  <c r="T24" i="55"/>
  <c r="S29" i="55"/>
  <c r="R22" i="55"/>
  <c r="R13" i="55"/>
  <c r="T5" i="55"/>
  <c r="S12" i="55"/>
  <c r="S13" i="55"/>
  <c r="T4" i="55"/>
  <c r="E31" i="55"/>
  <c r="T8" i="55"/>
  <c r="V32" i="55"/>
  <c r="S31" i="55"/>
  <c r="V28" i="55"/>
  <c r="T30" i="55"/>
  <c r="V27" i="55"/>
  <c r="R10" i="55"/>
  <c r="V16" i="55"/>
  <c r="V6" i="55"/>
  <c r="R21" i="55"/>
  <c r="S33" i="55"/>
  <c r="S11" i="55"/>
  <c r="R26" i="55"/>
  <c r="S21" i="55"/>
  <c r="V31" i="55"/>
  <c r="T21" i="55"/>
  <c r="V21" i="55"/>
  <c r="V8" i="55"/>
  <c r="R30" i="55"/>
  <c r="V4" i="55"/>
  <c r="S20" i="55"/>
  <c r="R31" i="55"/>
  <c r="V13" i="55"/>
  <c r="S23" i="55"/>
  <c r="T12" i="55"/>
  <c r="V25" i="55"/>
  <c r="S15" i="55"/>
  <c r="T17" i="55"/>
  <c r="V9" i="55"/>
  <c r="R23" i="55"/>
  <c r="R17" i="55"/>
  <c r="T6" i="55"/>
  <c r="R12" i="55"/>
  <c r="R28" i="55"/>
  <c r="R5" i="55"/>
  <c r="S10" i="55"/>
  <c r="R4" i="55"/>
  <c r="R9" i="55"/>
  <c r="S32" i="55"/>
  <c r="R29" i="55"/>
  <c r="E30" i="55"/>
  <c r="V5" i="55"/>
  <c r="R16" i="55"/>
  <c r="T16" i="55"/>
  <c r="S5" i="55"/>
  <c r="T32" i="55"/>
  <c r="R20" i="55"/>
  <c r="S4" i="55"/>
  <c r="S9" i="55"/>
  <c r="S35" i="55"/>
  <c r="T13" i="55"/>
  <c r="V12" i="55"/>
  <c r="V7" i="55"/>
  <c r="T26" i="55"/>
  <c r="T20" i="55"/>
  <c r="R14" i="55"/>
  <c r="T7" i="55"/>
  <c r="R24" i="55"/>
  <c r="T23" i="55"/>
  <c r="T22" i="55"/>
  <c r="V15" i="55"/>
  <c r="V30" i="55"/>
  <c r="S17" i="55"/>
  <c r="V20" i="55"/>
  <c r="R18" i="55"/>
  <c r="V11" i="55"/>
  <c r="R6" i="55"/>
  <c r="S18" i="55"/>
  <c r="T14" i="55"/>
  <c r="R32" i="55"/>
  <c r="T18" i="55"/>
  <c r="R8" i="55"/>
  <c r="S19" i="55"/>
  <c r="S28" i="55"/>
  <c r="T27" i="55"/>
  <c r="T29" i="55"/>
  <c r="S26" i="55"/>
  <c r="T31" i="55"/>
  <c r="R25" i="55"/>
  <c r="V33" i="55"/>
  <c r="V26" i="55"/>
  <c r="R27" i="55"/>
  <c r="T15" i="55"/>
  <c r="S25" i="55"/>
  <c r="V17" i="55"/>
  <c r="T25" i="55"/>
  <c r="T28" i="55"/>
  <c r="S8" i="55"/>
  <c r="V10" i="55"/>
  <c r="S6" i="55"/>
  <c r="T9" i="55"/>
  <c r="T19" i="55"/>
  <c r="V29" i="55"/>
  <c r="S14" i="55"/>
  <c r="R7" i="55"/>
  <c r="S27" i="55"/>
  <c r="R19" i="55"/>
  <c r="V23" i="55"/>
  <c r="T10" i="55"/>
  <c r="R33" i="55"/>
  <c r="R11" i="55"/>
  <c r="V19" i="55"/>
  <c r="S30" i="55"/>
  <c r="S24" i="55"/>
  <c r="V24" i="55"/>
  <c r="V22" i="55"/>
  <c r="W10" i="55" l="1"/>
  <c r="W25" i="55"/>
  <c r="W21" i="55"/>
  <c r="W5" i="55"/>
  <c r="W12" i="55"/>
  <c r="W16" i="55"/>
  <c r="W30" i="55"/>
  <c r="W13" i="55"/>
  <c r="W29" i="55"/>
  <c r="W22" i="55"/>
  <c r="W23" i="55"/>
  <c r="W28" i="55"/>
  <c r="W7" i="55"/>
  <c r="W8" i="55"/>
  <c r="W11" i="55"/>
  <c r="W14" i="55"/>
  <c r="W20" i="55"/>
  <c r="W6" i="55"/>
  <c r="W4" i="55"/>
  <c r="W18" i="55"/>
  <c r="W26" i="55"/>
  <c r="W31" i="55"/>
  <c r="W27" i="55"/>
  <c r="W15" i="55"/>
  <c r="W24" i="55"/>
  <c r="W33" i="55"/>
  <c r="W9" i="55"/>
  <c r="W19" i="55"/>
  <c r="W17" i="55"/>
  <c r="W32" i="55"/>
  <c r="CJ10" i="36"/>
  <c r="CK10" i="36"/>
  <c r="CL10" i="36"/>
  <c r="CM10" i="36"/>
  <c r="CN10" i="36"/>
  <c r="CO10" i="36"/>
  <c r="BB112" i="46" l="1"/>
  <c r="AY112" i="46"/>
  <c r="AV112" i="46"/>
  <c r="K112" i="46"/>
  <c r="N112" i="46"/>
  <c r="Q112" i="46"/>
  <c r="T112" i="46"/>
  <c r="W112" i="46"/>
  <c r="Z112" i="46"/>
  <c r="AB112" i="46"/>
  <c r="AD112" i="46"/>
  <c r="AJ112" i="46"/>
  <c r="AM112" i="46"/>
  <c r="AP112" i="46"/>
  <c r="BE112" i="46"/>
  <c r="BH112" i="46"/>
  <c r="BK112" i="46"/>
  <c r="AG113" i="46"/>
  <c r="AJ113" i="46"/>
  <c r="AM113" i="46"/>
  <c r="AP113" i="46"/>
  <c r="K114" i="46"/>
  <c r="M114" i="46"/>
  <c r="U114" i="46"/>
  <c r="AC114" i="46"/>
  <c r="K115" i="46"/>
  <c r="K116" i="46"/>
  <c r="AZ116" i="46"/>
  <c r="DP112" i="46"/>
  <c r="DM112" i="46"/>
  <c r="DJ112" i="46"/>
  <c r="DP51" i="46"/>
  <c r="DM51" i="46"/>
  <c r="DJ51" i="46"/>
  <c r="BB51" i="46"/>
  <c r="AY51" i="46"/>
  <c r="AV51" i="46"/>
  <c r="BY112" i="46" l="1"/>
  <c r="CB112" i="46"/>
  <c r="CE112" i="46"/>
  <c r="CH112" i="46"/>
  <c r="CK112" i="46"/>
  <c r="CN112" i="46"/>
  <c r="CP112" i="46"/>
  <c r="CR112" i="46"/>
  <c r="CX112" i="46"/>
  <c r="DA112" i="46"/>
  <c r="DD112" i="46"/>
  <c r="DS112" i="46"/>
  <c r="DV112" i="46"/>
  <c r="DY112" i="46"/>
  <c r="CU113" i="46"/>
  <c r="CX113" i="46"/>
  <c r="DA113" i="46"/>
  <c r="DD113" i="46"/>
  <c r="BY114" i="46"/>
  <c r="CA114" i="46"/>
  <c r="CI114" i="46"/>
  <c r="CQ114" i="46"/>
  <c r="BY115" i="46"/>
  <c r="BY116" i="46"/>
  <c r="DN116" i="46"/>
  <c r="AS168" i="36" l="1"/>
  <c r="AS162" i="36"/>
  <c r="AS154" i="36"/>
  <c r="AS137" i="36" l="1"/>
  <c r="AS127" i="36"/>
  <c r="AS118" i="36"/>
  <c r="AS109" i="36"/>
  <c r="AS100" i="36"/>
  <c r="AS91" i="36"/>
  <c r="AS82" i="36"/>
  <c r="AS73" i="36"/>
  <c r="AS63" i="36"/>
  <c r="AS54" i="36"/>
  <c r="AS45" i="36"/>
  <c r="O53" i="43"/>
  <c r="Q62" i="43"/>
  <c r="Q79" i="43"/>
  <c r="O76" i="43"/>
  <c r="Q23" i="55"/>
  <c r="N60" i="43"/>
  <c r="Q4" i="55"/>
  <c r="Q65" i="43"/>
  <c r="P60" i="43"/>
  <c r="P80" i="43"/>
  <c r="N81" i="43"/>
  <c r="P57" i="43"/>
  <c r="O62" i="43"/>
  <c r="Q17" i="55"/>
  <c r="P47" i="43"/>
  <c r="Q64" i="43"/>
  <c r="Q72" i="43"/>
  <c r="N57" i="43"/>
  <c r="Q16" i="55"/>
  <c r="N63" i="43"/>
  <c r="Q9" i="55"/>
  <c r="Q6" i="55"/>
  <c r="Q31" i="55"/>
  <c r="O44" i="43"/>
  <c r="Q46" i="43"/>
  <c r="P74" i="43"/>
  <c r="N54" i="43"/>
  <c r="N70" i="43"/>
  <c r="Q44" i="43"/>
  <c r="N77" i="43"/>
  <c r="Q21" i="55"/>
  <c r="Q52" i="43"/>
  <c r="Q10" i="55"/>
  <c r="O78" i="43"/>
  <c r="P54" i="43"/>
  <c r="Q8" i="55"/>
  <c r="O68" i="43"/>
  <c r="P68" i="43"/>
  <c r="P79" i="43"/>
  <c r="Q67" i="43"/>
  <c r="Q73" i="43"/>
  <c r="N78" i="43"/>
  <c r="Q68" i="43"/>
  <c r="Q80" i="43"/>
  <c r="P77" i="43"/>
  <c r="P64" i="43"/>
  <c r="O72" i="43"/>
  <c r="P45" i="43"/>
  <c r="Q81" i="43"/>
  <c r="N62" i="43"/>
  <c r="Q14" i="55"/>
  <c r="Q50" i="43"/>
  <c r="Q26" i="55"/>
  <c r="Q7" i="55"/>
  <c r="N64" i="43"/>
  <c r="O54" i="43"/>
  <c r="P66" i="43"/>
  <c r="O63" i="43"/>
  <c r="N71" i="43"/>
  <c r="Q76" i="43"/>
  <c r="Q57" i="43"/>
  <c r="P59" i="43"/>
  <c r="O52" i="43"/>
  <c r="O79" i="43"/>
  <c r="Q15" i="55"/>
  <c r="Q60" i="43"/>
  <c r="N65" i="43"/>
  <c r="P46" i="43"/>
  <c r="P48" i="43"/>
  <c r="P63" i="43"/>
  <c r="Q33" i="55"/>
  <c r="P62" i="43"/>
  <c r="P55" i="43"/>
  <c r="O60" i="43"/>
  <c r="N53" i="43"/>
  <c r="N67" i="43"/>
  <c r="N52" i="43"/>
  <c r="N72" i="43"/>
  <c r="N68" i="43"/>
  <c r="N45" i="43"/>
  <c r="Q30" i="55"/>
  <c r="Q47" i="43"/>
  <c r="N48" i="43"/>
  <c r="P76" i="43"/>
  <c r="Q11" i="55"/>
  <c r="N47" i="43"/>
  <c r="Q71" i="43"/>
  <c r="Q58" i="43"/>
  <c r="N59" i="43"/>
  <c r="Q48" i="43"/>
  <c r="O61" i="43"/>
  <c r="O45" i="43"/>
  <c r="Q5" i="55"/>
  <c r="Q22" i="55"/>
  <c r="O47" i="43"/>
  <c r="P50" i="43"/>
  <c r="Q19" i="55"/>
  <c r="O74" i="43"/>
  <c r="Q75" i="43"/>
  <c r="Q70" i="43"/>
  <c r="P58" i="43"/>
  <c r="O73" i="43"/>
  <c r="N74" i="43"/>
  <c r="Q18" i="55"/>
  <c r="O65" i="43"/>
  <c r="N50" i="43"/>
  <c r="P67" i="43"/>
  <c r="O67" i="43"/>
  <c r="N58" i="43"/>
  <c r="N44" i="43"/>
  <c r="P65" i="43"/>
  <c r="Q49" i="43"/>
  <c r="P75" i="43"/>
  <c r="O64" i="43"/>
  <c r="O46" i="43"/>
  <c r="Q74" i="43"/>
  <c r="P78" i="43"/>
  <c r="N66" i="43"/>
  <c r="N46" i="43"/>
  <c r="P44" i="43"/>
  <c r="Q55" i="43"/>
  <c r="N49" i="43"/>
  <c r="Q77" i="43"/>
  <c r="P71" i="43"/>
  <c r="O75" i="43"/>
  <c r="O50" i="43"/>
  <c r="O55" i="43"/>
  <c r="O77" i="43"/>
  <c r="P49" i="43"/>
  <c r="Q12" i="55"/>
  <c r="N51" i="43"/>
  <c r="O51" i="43"/>
  <c r="Q32" i="55"/>
  <c r="Q13" i="55"/>
  <c r="Q54" i="43"/>
  <c r="Q20" i="55"/>
  <c r="Q61" i="43"/>
  <c r="P51" i="43"/>
  <c r="O80" i="43"/>
  <c r="Q51" i="43"/>
  <c r="Q45" i="43"/>
  <c r="O81" i="43"/>
  <c r="Q27" i="55"/>
  <c r="Q24" i="55"/>
  <c r="Q63" i="43"/>
  <c r="O58" i="43"/>
  <c r="P73" i="43"/>
  <c r="O48" i="43"/>
  <c r="P52" i="43"/>
  <c r="P70" i="43"/>
  <c r="Q66" i="43"/>
  <c r="Q78" i="43"/>
  <c r="P81" i="43"/>
  <c r="N73" i="43"/>
  <c r="N55" i="43"/>
  <c r="Q59" i="43"/>
  <c r="Q35" i="55"/>
  <c r="P53" i="43"/>
  <c r="O59" i="43"/>
  <c r="Q28" i="55"/>
  <c r="O66" i="43"/>
  <c r="P61" i="43"/>
  <c r="P72" i="43"/>
  <c r="N75" i="43"/>
  <c r="Q25" i="55"/>
  <c r="N61" i="43"/>
  <c r="N79" i="43"/>
  <c r="Q53" i="43"/>
  <c r="N76" i="43"/>
  <c r="O70" i="43"/>
  <c r="O71" i="43"/>
  <c r="O57" i="43"/>
  <c r="O49" i="43"/>
  <c r="N80" i="43"/>
  <c r="Q29" i="55"/>
  <c r="AO168" i="36" l="1"/>
  <c r="AO162" i="36"/>
  <c r="AO154" i="36"/>
  <c r="AO137" i="36"/>
  <c r="AO127" i="36"/>
  <c r="AO118" i="36"/>
  <c r="AO109" i="36"/>
  <c r="AO100" i="36"/>
  <c r="AO91" i="36"/>
  <c r="AO82" i="36"/>
  <c r="AO73" i="36"/>
  <c r="AO63" i="36"/>
  <c r="AO54" i="36"/>
  <c r="AO45" i="36"/>
  <c r="BB36" i="36"/>
  <c r="X137" i="36" l="1"/>
  <c r="X127" i="36"/>
  <c r="X118" i="36"/>
  <c r="X109" i="36"/>
  <c r="X100" i="36"/>
  <c r="X91" i="36"/>
  <c r="X82" i="36"/>
  <c r="X73" i="36"/>
  <c r="X63" i="36"/>
  <c r="X54" i="36"/>
  <c r="X45" i="36"/>
  <c r="X168" i="36"/>
  <c r="X162" i="36"/>
  <c r="X154" i="36"/>
  <c r="Y168" i="36"/>
  <c r="Y162" i="36"/>
  <c r="Y137" i="36"/>
  <c r="Y127" i="36"/>
  <c r="Y118" i="36"/>
  <c r="Y109" i="36"/>
  <c r="Y100" i="36"/>
  <c r="Y91" i="36"/>
  <c r="Y82" i="36"/>
  <c r="Y73" i="36"/>
  <c r="Y63" i="36"/>
  <c r="Y54" i="36"/>
  <c r="O168" i="36" l="1"/>
  <c r="O162" i="36"/>
  <c r="O137" i="36"/>
  <c r="O154" i="36"/>
  <c r="O127" i="36"/>
  <c r="O118" i="36"/>
  <c r="O108" i="36"/>
  <c r="O100" i="36"/>
  <c r="O91" i="36"/>
  <c r="O82" i="36"/>
  <c r="O73" i="36"/>
  <c r="O63" i="36"/>
  <c r="O54" i="36"/>
  <c r="O45" i="36"/>
  <c r="AS36" i="36" l="1"/>
  <c r="AO36" i="36"/>
  <c r="X36" i="36"/>
  <c r="O36" i="36"/>
  <c r="A5" i="36" l="1"/>
  <c r="A9" i="36"/>
  <c r="AV94" i="46" l="1"/>
  <c r="BH94" i="46"/>
  <c r="AL96" i="46"/>
  <c r="BC96" i="46"/>
  <c r="AL97" i="46"/>
  <c r="AL98" i="46"/>
  <c r="AS98" i="46"/>
  <c r="AY98" i="46"/>
  <c r="BF98" i="46"/>
  <c r="AL99" i="46"/>
  <c r="BC99" i="46"/>
  <c r="BG99" i="46"/>
  <c r="BI99" i="46"/>
  <c r="BK99" i="46"/>
  <c r="AL100" i="46"/>
  <c r="BF100" i="46"/>
  <c r="AL101" i="46"/>
  <c r="AS101" i="46"/>
  <c r="AY101" i="46"/>
  <c r="BG101" i="46"/>
  <c r="BI101" i="46"/>
  <c r="BK101" i="46"/>
  <c r="AL102" i="46"/>
  <c r="BC102" i="46"/>
  <c r="AL103" i="46"/>
  <c r="AL104" i="46"/>
  <c r="AS104" i="46"/>
  <c r="AY104" i="46"/>
  <c r="AL105" i="46"/>
  <c r="BC105" i="46"/>
  <c r="AL106" i="46"/>
  <c r="AL107" i="46"/>
  <c r="AS107" i="46"/>
  <c r="AY107" i="46"/>
  <c r="I40" i="57" l="1"/>
  <c r="I39" i="57"/>
  <c r="E2" i="57" l="1"/>
  <c r="D2" i="57"/>
  <c r="C2" i="57"/>
  <c r="B2" i="57"/>
  <c r="H20" i="57"/>
  <c r="B55" i="57" l="1"/>
  <c r="G53" i="57"/>
  <c r="G52" i="57"/>
  <c r="F53" i="57"/>
  <c r="F52" i="57"/>
  <c r="E53" i="57"/>
  <c r="E52" i="57"/>
  <c r="D53" i="57"/>
  <c r="D52" i="57"/>
  <c r="C53" i="57"/>
  <c r="C52" i="57"/>
  <c r="E49" i="57"/>
  <c r="E48" i="57"/>
  <c r="F6" i="59" l="1"/>
  <c r="F19" i="59" l="1"/>
  <c r="I19" i="59" s="1"/>
  <c r="H11" i="59"/>
  <c r="F25" i="59"/>
  <c r="F23" i="59"/>
  <c r="F21" i="59"/>
  <c r="I21" i="59" s="1"/>
  <c r="I46" i="57"/>
  <c r="E46" i="57"/>
  <c r="I44" i="57"/>
  <c r="E44" i="57"/>
  <c r="E43" i="57"/>
  <c r="I42" i="57"/>
  <c r="E42" i="57"/>
  <c r="H29" i="59" l="1"/>
  <c r="E40" i="57"/>
  <c r="E39" i="57"/>
  <c r="I35" i="57"/>
  <c r="I36" i="57"/>
  <c r="I37" i="57"/>
  <c r="I34" i="57"/>
  <c r="H35" i="57"/>
  <c r="H36" i="57"/>
  <c r="H37" i="57"/>
  <c r="H34" i="57"/>
  <c r="G35" i="57"/>
  <c r="G36" i="57"/>
  <c r="G37" i="57"/>
  <c r="G34" i="57"/>
  <c r="F35" i="57"/>
  <c r="F36" i="57"/>
  <c r="F37" i="57"/>
  <c r="F34" i="57"/>
  <c r="E35" i="57"/>
  <c r="E36" i="57"/>
  <c r="E37" i="57"/>
  <c r="E34" i="57"/>
  <c r="C35" i="57"/>
  <c r="C36" i="57"/>
  <c r="C37" i="57"/>
  <c r="C34" i="57"/>
  <c r="B35" i="57"/>
  <c r="B36" i="57"/>
  <c r="B37" i="57"/>
  <c r="B34" i="57"/>
  <c r="I27" i="57" l="1"/>
  <c r="I28" i="57"/>
  <c r="I29" i="57"/>
  <c r="I30" i="57"/>
  <c r="I31" i="57"/>
  <c r="I26" i="57"/>
  <c r="H27" i="57"/>
  <c r="H28" i="57"/>
  <c r="H29" i="57"/>
  <c r="H30" i="57"/>
  <c r="H31" i="57"/>
  <c r="H26" i="57"/>
  <c r="G27" i="57"/>
  <c r="G28" i="57"/>
  <c r="G29" i="57"/>
  <c r="G30" i="57"/>
  <c r="G31" i="57"/>
  <c r="G26" i="57"/>
  <c r="F27" i="57"/>
  <c r="F28" i="57"/>
  <c r="F29" i="57"/>
  <c r="F30" i="57"/>
  <c r="F31" i="57"/>
  <c r="F26" i="57"/>
  <c r="E27" i="57"/>
  <c r="E28" i="57"/>
  <c r="E29" i="57"/>
  <c r="E30" i="57"/>
  <c r="E31" i="57"/>
  <c r="E26" i="57"/>
  <c r="D27" i="57"/>
  <c r="D28" i="57"/>
  <c r="D29" i="57"/>
  <c r="D30" i="57"/>
  <c r="D31" i="57"/>
  <c r="D26" i="57"/>
  <c r="C27" i="57"/>
  <c r="C28" i="57"/>
  <c r="C29" i="57"/>
  <c r="C30" i="57"/>
  <c r="C31" i="57"/>
  <c r="C26" i="57"/>
  <c r="B27" i="57"/>
  <c r="B28" i="57"/>
  <c r="B29" i="57"/>
  <c r="B30" i="57"/>
  <c r="B31" i="57"/>
  <c r="B26" i="57"/>
  <c r="C23" i="57"/>
  <c r="D23" i="57"/>
  <c r="B23" i="57"/>
  <c r="D20" i="57"/>
  <c r="B20" i="57"/>
  <c r="E17" i="57"/>
  <c r="C17" i="57"/>
  <c r="D17" i="57"/>
  <c r="B17" i="57"/>
  <c r="C11" i="57"/>
  <c r="D11" i="57"/>
  <c r="E11" i="57"/>
  <c r="F11" i="57"/>
  <c r="G11" i="57"/>
  <c r="H11" i="57"/>
  <c r="B14" i="57"/>
  <c r="C14" i="57"/>
  <c r="D14" i="57"/>
  <c r="B11" i="57"/>
  <c r="B8" i="57"/>
  <c r="D7" i="57"/>
  <c r="E7" i="57"/>
  <c r="C7" i="57"/>
  <c r="B7" i="57"/>
  <c r="C5" i="57"/>
  <c r="D5" i="57"/>
  <c r="B5" i="57"/>
  <c r="D4" i="57"/>
  <c r="C4" i="57"/>
  <c r="B4" i="57"/>
  <c r="D3" i="57"/>
  <c r="B3" i="57"/>
  <c r="AL21" i="49" l="1"/>
  <c r="AJ21" i="49"/>
  <c r="U21" i="49"/>
  <c r="S21" i="49"/>
  <c r="G21" i="49"/>
  <c r="DN82" i="46"/>
  <c r="DL82" i="46"/>
  <c r="DD82" i="46"/>
  <c r="DB82" i="46"/>
  <c r="BU82" i="46"/>
  <c r="AZ82" i="46"/>
  <c r="AX82" i="46"/>
  <c r="AP82" i="46"/>
  <c r="AN82" i="46"/>
  <c r="G82" i="46"/>
  <c r="DN21" i="46"/>
  <c r="DL21" i="46"/>
  <c r="DD21" i="46"/>
  <c r="DB21" i="46"/>
  <c r="BU21" i="46"/>
  <c r="G21" i="46"/>
  <c r="R34" i="55" l="1"/>
  <c r="R35" i="55" s="1"/>
  <c r="AZ158" i="43"/>
  <c r="BB168" i="36"/>
  <c r="BB162" i="36"/>
  <c r="BB154" i="36"/>
  <c r="BB137" i="36"/>
  <c r="BB127" i="36"/>
  <c r="BB118" i="36"/>
  <c r="BB109" i="36"/>
  <c r="BB100" i="36"/>
  <c r="BB91" i="36"/>
  <c r="BB82" i="36"/>
  <c r="BB73" i="36"/>
  <c r="BB63" i="36"/>
  <c r="BB54" i="36"/>
  <c r="BB45" i="36"/>
  <c r="U5" i="55"/>
  <c r="U6" i="55"/>
  <c r="U7" i="55"/>
  <c r="U8" i="55"/>
  <c r="U9" i="55"/>
  <c r="U10" i="55"/>
  <c r="U11" i="55"/>
  <c r="U12" i="55"/>
  <c r="U13" i="55"/>
  <c r="U14" i="55"/>
  <c r="U15" i="55"/>
  <c r="U16" i="55"/>
  <c r="U17" i="55"/>
  <c r="U18" i="55"/>
  <c r="U19" i="55"/>
  <c r="U20" i="55"/>
  <c r="U21" i="55"/>
  <c r="U22" i="55"/>
  <c r="U23" i="55"/>
  <c r="U24" i="55"/>
  <c r="U25" i="55"/>
  <c r="U26" i="55"/>
  <c r="U27" i="55"/>
  <c r="U28" i="55"/>
  <c r="U29" i="55"/>
  <c r="U30" i="55"/>
  <c r="U31" i="55"/>
  <c r="U32" i="55"/>
  <c r="U33" i="55"/>
  <c r="U4" i="55"/>
  <c r="DJ63" i="46"/>
  <c r="AV63" i="46"/>
  <c r="DJ2" i="46"/>
  <c r="U34" i="55" l="1"/>
  <c r="T35" i="55" s="1"/>
  <c r="Q34" i="55"/>
  <c r="Q36" i="55" s="1"/>
  <c r="T34" i="55"/>
  <c r="V34" i="55"/>
  <c r="V36" i="55" s="1"/>
  <c r="S34" i="55"/>
  <c r="S36" i="55" s="1"/>
  <c r="BK103" i="49"/>
  <c r="BI103" i="49"/>
  <c r="BG103" i="49"/>
  <c r="BF102" i="49"/>
  <c r="BK101" i="49"/>
  <c r="BI101" i="49"/>
  <c r="BG101" i="49"/>
  <c r="BF100" i="49"/>
  <c r="DY101" i="46"/>
  <c r="DW101" i="46"/>
  <c r="DU101" i="46"/>
  <c r="DT100" i="46"/>
  <c r="DY99" i="46"/>
  <c r="DW99" i="46"/>
  <c r="DU99" i="46"/>
  <c r="DT98" i="46"/>
  <c r="BK39" i="46"/>
  <c r="BI39" i="46"/>
  <c r="BG39" i="46"/>
  <c r="BK37" i="46"/>
  <c r="BI37" i="46"/>
  <c r="BG37" i="46"/>
  <c r="T36" i="55" l="1"/>
  <c r="W36" i="55" s="1"/>
  <c r="W34" i="55"/>
  <c r="AX21" i="46"/>
  <c r="AZ21" i="46"/>
  <c r="AP21" i="46"/>
  <c r="AN21" i="46"/>
  <c r="N7" i="53"/>
  <c r="M7" i="53"/>
  <c r="X4" i="43"/>
  <c r="AS146" i="36" s="1"/>
  <c r="DP92" i="46"/>
  <c r="BB92" i="46"/>
  <c r="DP31" i="46"/>
  <c r="BB31" i="46"/>
  <c r="DD91" i="46"/>
  <c r="AP91" i="46"/>
  <c r="DD30" i="46"/>
  <c r="AP30" i="46"/>
  <c r="CT92" i="46"/>
  <c r="AF92" i="46"/>
  <c r="CT31" i="46"/>
  <c r="AF31" i="46"/>
  <c r="CP92" i="46"/>
  <c r="AB92" i="46"/>
  <c r="CP31" i="46"/>
  <c r="AB31" i="46"/>
  <c r="CK92" i="46"/>
  <c r="W92" i="46"/>
  <c r="CK31" i="46"/>
  <c r="W31" i="46"/>
  <c r="W29" i="46"/>
  <c r="AR4" i="43"/>
  <c r="X175" i="36" s="1"/>
  <c r="F4" i="43"/>
  <c r="X146" i="36" s="1"/>
  <c r="C4" i="43"/>
  <c r="O146" i="36" s="1"/>
  <c r="H2" i="2"/>
  <c r="G2" i="2"/>
  <c r="AO4" i="43"/>
  <c r="C2" i="2" s="1"/>
  <c r="I4" i="43"/>
  <c r="AI7" i="44"/>
  <c r="AS7" i="44"/>
  <c r="AT7" i="44"/>
  <c r="AR7" i="44"/>
  <c r="AQ7" i="44"/>
  <c r="C20" i="45"/>
  <c r="E20" i="45" s="1"/>
  <c r="C18" i="45"/>
  <c r="H18" i="45" s="1"/>
  <c r="BJ104" i="44" s="1"/>
  <c r="C13" i="45"/>
  <c r="G13" i="45" s="1"/>
  <c r="C12" i="45"/>
  <c r="G12" i="45" s="1"/>
  <c r="C7" i="45"/>
  <c r="F7" i="45" s="1"/>
  <c r="C5" i="45"/>
  <c r="F5" i="45" s="1"/>
  <c r="C2" i="45"/>
  <c r="F2" i="45" s="1"/>
  <c r="AZ118" i="49"/>
  <c r="K118" i="49"/>
  <c r="K117" i="49"/>
  <c r="AC116" i="49"/>
  <c r="U116" i="49"/>
  <c r="M116" i="49"/>
  <c r="K116" i="49"/>
  <c r="AY109" i="49"/>
  <c r="AS109" i="49"/>
  <c r="AL109" i="49"/>
  <c r="W109" i="49"/>
  <c r="Q109" i="49"/>
  <c r="J109" i="49"/>
  <c r="AL108" i="49"/>
  <c r="J108" i="49"/>
  <c r="BC107" i="49"/>
  <c r="AL107" i="49"/>
  <c r="AA107" i="49"/>
  <c r="J107" i="49"/>
  <c r="AY106" i="49"/>
  <c r="AS106" i="49"/>
  <c r="AL106" i="49"/>
  <c r="W106" i="49"/>
  <c r="Q106" i="49"/>
  <c r="J106" i="49"/>
  <c r="AL105" i="49"/>
  <c r="J105" i="49"/>
  <c r="BC104" i="49"/>
  <c r="AL104" i="49"/>
  <c r="AA104" i="49"/>
  <c r="J104" i="49"/>
  <c r="AY103" i="49"/>
  <c r="AS103" i="49"/>
  <c r="AL103" i="49"/>
  <c r="W103" i="49"/>
  <c r="Q103" i="49"/>
  <c r="J103" i="49"/>
  <c r="AL102" i="49"/>
  <c r="J102" i="49"/>
  <c r="BC101" i="49"/>
  <c r="AL101" i="49"/>
  <c r="AA101" i="49"/>
  <c r="J101" i="49"/>
  <c r="AY100" i="49"/>
  <c r="AS100" i="49"/>
  <c r="AL100" i="49"/>
  <c r="W100" i="49"/>
  <c r="Q100" i="49"/>
  <c r="J100" i="49"/>
  <c r="AL99" i="49"/>
  <c r="J99" i="49"/>
  <c r="BC98" i="49"/>
  <c r="AL98" i="49"/>
  <c r="AA98" i="49"/>
  <c r="J98" i="49"/>
  <c r="F23" i="49"/>
  <c r="BD6" i="49"/>
  <c r="AT6" i="49"/>
  <c r="BD5" i="49"/>
  <c r="AU5" i="49"/>
  <c r="AV4" i="49"/>
  <c r="BH3" i="49"/>
  <c r="BB3" i="49"/>
  <c r="AV3" i="49"/>
  <c r="AV2" i="49"/>
  <c r="BW112" i="46"/>
  <c r="BU112" i="46"/>
  <c r="BS112" i="46"/>
  <c r="BP112" i="46"/>
  <c r="I112" i="46"/>
  <c r="G112" i="46"/>
  <c r="E112" i="46"/>
  <c r="B112" i="46"/>
  <c r="DM107" i="46"/>
  <c r="DG107" i="46"/>
  <c r="CZ107" i="46"/>
  <c r="CK107" i="46"/>
  <c r="CE107" i="46"/>
  <c r="BX107" i="46"/>
  <c r="W107" i="46"/>
  <c r="Q107" i="46"/>
  <c r="J107" i="46"/>
  <c r="CZ106" i="46"/>
  <c r="BX106" i="46"/>
  <c r="J106" i="46"/>
  <c r="DQ105" i="46"/>
  <c r="CZ105" i="46"/>
  <c r="CO105" i="46"/>
  <c r="BX105" i="46"/>
  <c r="AA105" i="46"/>
  <c r="J105" i="46"/>
  <c r="DM104" i="46"/>
  <c r="DG104" i="46"/>
  <c r="CZ104" i="46"/>
  <c r="CK104" i="46"/>
  <c r="CE104" i="46"/>
  <c r="BX104" i="46"/>
  <c r="W104" i="46"/>
  <c r="Q104" i="46"/>
  <c r="J104" i="46"/>
  <c r="CZ103" i="46"/>
  <c r="BX103" i="46"/>
  <c r="J103" i="46"/>
  <c r="DQ102" i="46"/>
  <c r="CZ102" i="46"/>
  <c r="CO102" i="46"/>
  <c r="BX102" i="46"/>
  <c r="AA102" i="46"/>
  <c r="J102" i="46"/>
  <c r="DM101" i="46"/>
  <c r="DG101" i="46"/>
  <c r="CZ101" i="46"/>
  <c r="CK101" i="46"/>
  <c r="CE101" i="46"/>
  <c r="BX101" i="46"/>
  <c r="W101" i="46"/>
  <c r="Q101" i="46"/>
  <c r="J101" i="46"/>
  <c r="CZ100" i="46"/>
  <c r="BX100" i="46"/>
  <c r="J100" i="46"/>
  <c r="DQ99" i="46"/>
  <c r="CZ99" i="46"/>
  <c r="CO99" i="46"/>
  <c r="BX99" i="46"/>
  <c r="AA99" i="46"/>
  <c r="J99" i="46"/>
  <c r="DM98" i="46"/>
  <c r="DG98" i="46"/>
  <c r="CZ98" i="46"/>
  <c r="CK98" i="46"/>
  <c r="CE98" i="46"/>
  <c r="BX98" i="46"/>
  <c r="W98" i="46"/>
  <c r="Q98" i="46"/>
  <c r="J98" i="46"/>
  <c r="CZ97" i="46"/>
  <c r="BX97" i="46"/>
  <c r="J97" i="46"/>
  <c r="DQ96" i="46"/>
  <c r="CZ96" i="46"/>
  <c r="CO96" i="46"/>
  <c r="BX96" i="46"/>
  <c r="AA96" i="46"/>
  <c r="J96" i="46"/>
  <c r="DV94" i="46"/>
  <c r="DJ94" i="46"/>
  <c r="BY92" i="46"/>
  <c r="K92" i="46"/>
  <c r="DP90" i="46"/>
  <c r="CT90" i="46"/>
  <c r="CP90" i="46"/>
  <c r="CK90" i="46"/>
  <c r="BB90" i="46"/>
  <c r="AF90" i="46"/>
  <c r="AB90" i="46"/>
  <c r="W90" i="46"/>
  <c r="DD89" i="46"/>
  <c r="BY89" i="46"/>
  <c r="AP89" i="46"/>
  <c r="K89" i="46"/>
  <c r="DU88" i="46"/>
  <c r="DI88" i="46"/>
  <c r="CW88" i="46"/>
  <c r="CK88" i="46"/>
  <c r="BY88" i="46"/>
  <c r="BG88" i="46"/>
  <c r="AU88" i="46"/>
  <c r="AI88" i="46"/>
  <c r="W88" i="46"/>
  <c r="K88" i="46"/>
  <c r="BT83" i="46"/>
  <c r="F83" i="46"/>
  <c r="BT79" i="46"/>
  <c r="F79" i="46"/>
  <c r="DR67" i="46"/>
  <c r="DH67" i="46"/>
  <c r="BD67" i="46"/>
  <c r="AT67" i="46"/>
  <c r="DR66" i="46"/>
  <c r="DI66" i="46"/>
  <c r="BD66" i="46"/>
  <c r="AU66" i="46"/>
  <c r="DJ65" i="46"/>
  <c r="AV65" i="46"/>
  <c r="DV64" i="46"/>
  <c r="DP64" i="46"/>
  <c r="DJ64" i="46"/>
  <c r="BH64" i="46"/>
  <c r="BB64" i="46"/>
  <c r="AV64" i="46"/>
  <c r="BV63" i="46"/>
  <c r="H63" i="46"/>
  <c r="DN55" i="46"/>
  <c r="BY55" i="46"/>
  <c r="AZ55" i="46"/>
  <c r="K55" i="46"/>
  <c r="BY54" i="46"/>
  <c r="K54" i="46"/>
  <c r="AC53" i="46"/>
  <c r="U53" i="46"/>
  <c r="M53" i="46"/>
  <c r="K53" i="46"/>
  <c r="DD52" i="46"/>
  <c r="DA52" i="46"/>
  <c r="CX52" i="46"/>
  <c r="CU52" i="46"/>
  <c r="AP52" i="46"/>
  <c r="AM52" i="46"/>
  <c r="AJ52" i="46"/>
  <c r="AG52" i="46"/>
  <c r="DY51" i="46"/>
  <c r="DV51" i="46"/>
  <c r="DS51" i="46"/>
  <c r="DD51" i="46"/>
  <c r="DA51" i="46"/>
  <c r="CX51" i="46"/>
  <c r="CR51" i="46"/>
  <c r="CP51" i="46"/>
  <c r="CN51" i="46"/>
  <c r="CK51" i="46"/>
  <c r="CH51" i="46"/>
  <c r="CE51" i="46"/>
  <c r="CB51" i="46"/>
  <c r="BY51" i="46"/>
  <c r="BW51" i="46"/>
  <c r="BU51" i="46"/>
  <c r="BS51" i="46"/>
  <c r="BP51" i="46"/>
  <c r="BK51" i="46"/>
  <c r="BH51" i="46"/>
  <c r="BE51" i="46"/>
  <c r="AP51" i="46"/>
  <c r="AM51" i="46"/>
  <c r="AJ51" i="46"/>
  <c r="AD51" i="46"/>
  <c r="AB51" i="46"/>
  <c r="Z51" i="46"/>
  <c r="W51" i="46"/>
  <c r="T51" i="46"/>
  <c r="Q51" i="46"/>
  <c r="N51" i="46"/>
  <c r="K51" i="46"/>
  <c r="I51" i="46"/>
  <c r="G51" i="46"/>
  <c r="E51" i="46"/>
  <c r="B51" i="46"/>
  <c r="W46" i="46"/>
  <c r="Q46" i="46"/>
  <c r="J46" i="46"/>
  <c r="CZ45" i="46"/>
  <c r="BX45" i="46"/>
  <c r="AL45" i="46"/>
  <c r="J45" i="46"/>
  <c r="DQ44" i="46"/>
  <c r="CZ44" i="46"/>
  <c r="CO44" i="46"/>
  <c r="BX44" i="46"/>
  <c r="BC44" i="46"/>
  <c r="AL44" i="46"/>
  <c r="AA44" i="46"/>
  <c r="J44" i="46"/>
  <c r="W43" i="46"/>
  <c r="Q43" i="46"/>
  <c r="J43" i="46"/>
  <c r="CZ42" i="46"/>
  <c r="BX42" i="46"/>
  <c r="AL42" i="46"/>
  <c r="J42" i="46"/>
  <c r="DQ41" i="46"/>
  <c r="CZ41" i="46"/>
  <c r="CO41" i="46"/>
  <c r="BX41" i="46"/>
  <c r="BC41" i="46"/>
  <c r="AL41" i="46"/>
  <c r="AA41" i="46"/>
  <c r="J41" i="46"/>
  <c r="W40" i="46"/>
  <c r="Q40" i="46"/>
  <c r="J40" i="46"/>
  <c r="CZ39" i="46"/>
  <c r="BX39" i="46"/>
  <c r="AL39" i="46"/>
  <c r="J39" i="46"/>
  <c r="DQ38" i="46"/>
  <c r="CZ38" i="46"/>
  <c r="CO38" i="46"/>
  <c r="BX38" i="46"/>
  <c r="BF38" i="46"/>
  <c r="BC38" i="46"/>
  <c r="AL38" i="46"/>
  <c r="AA38" i="46"/>
  <c r="J38" i="46"/>
  <c r="W37" i="46"/>
  <c r="Q37" i="46"/>
  <c r="J37" i="46"/>
  <c r="CZ36" i="46"/>
  <c r="BX36" i="46"/>
  <c r="BF36" i="46"/>
  <c r="AL36" i="46"/>
  <c r="J36" i="46"/>
  <c r="DQ35" i="46"/>
  <c r="CZ35" i="46"/>
  <c r="CO35" i="46"/>
  <c r="BX35" i="46"/>
  <c r="BC35" i="46"/>
  <c r="AL35" i="46"/>
  <c r="AA35" i="46"/>
  <c r="J35" i="46"/>
  <c r="DV33" i="46"/>
  <c r="DJ33" i="46"/>
  <c r="BH33" i="46"/>
  <c r="AV33" i="46"/>
  <c r="BY31" i="46"/>
  <c r="K31" i="46"/>
  <c r="DP29" i="46"/>
  <c r="CT29" i="46"/>
  <c r="CP29" i="46"/>
  <c r="CK29" i="46"/>
  <c r="BB29" i="46"/>
  <c r="AF29" i="46"/>
  <c r="AB29" i="46"/>
  <c r="DD28" i="46"/>
  <c r="BY28" i="46"/>
  <c r="AP28" i="46"/>
  <c r="K28" i="46"/>
  <c r="DU27" i="46"/>
  <c r="DI27" i="46"/>
  <c r="CW27" i="46"/>
  <c r="CK27" i="46"/>
  <c r="BY27" i="46"/>
  <c r="BG27" i="46"/>
  <c r="AU27" i="46"/>
  <c r="AI27" i="46"/>
  <c r="W27" i="46"/>
  <c r="K27" i="46"/>
  <c r="BT22" i="46"/>
  <c r="F22" i="46"/>
  <c r="BT18" i="46"/>
  <c r="F18" i="46"/>
  <c r="DR6" i="46"/>
  <c r="DH6" i="46"/>
  <c r="BD6" i="46"/>
  <c r="AT6" i="46"/>
  <c r="DR5" i="46"/>
  <c r="DI5" i="46"/>
  <c r="BD5" i="46"/>
  <c r="AU5" i="46"/>
  <c r="DJ4" i="46"/>
  <c r="AV4" i="46"/>
  <c r="BH3" i="46"/>
  <c r="BB3" i="46"/>
  <c r="AV3" i="46"/>
  <c r="BV2" i="46"/>
  <c r="AV2" i="46"/>
  <c r="H2" i="46"/>
  <c r="DN176" i="36"/>
  <c r="DN172" i="36"/>
  <c r="DN167" i="36"/>
  <c r="DN163" i="36"/>
  <c r="L168" i="36"/>
  <c r="J168" i="36"/>
  <c r="AT165" i="36"/>
  <c r="L162" i="36"/>
  <c r="J162" i="36"/>
  <c r="DN155" i="36"/>
  <c r="AT159" i="36"/>
  <c r="DN150" i="36"/>
  <c r="L154" i="36"/>
  <c r="J154" i="36"/>
  <c r="AT151" i="36"/>
  <c r="L137" i="36"/>
  <c r="K137" i="36"/>
  <c r="L127" i="36"/>
  <c r="K127" i="36"/>
  <c r="L118" i="36"/>
  <c r="K118" i="36"/>
  <c r="DM120" i="36"/>
  <c r="L109" i="36"/>
  <c r="K109" i="36"/>
  <c r="DM108" i="36"/>
  <c r="L100" i="36"/>
  <c r="K100" i="36"/>
  <c r="DM98" i="36"/>
  <c r="L91" i="36"/>
  <c r="K91" i="36"/>
  <c r="DL88" i="36"/>
  <c r="L82" i="36"/>
  <c r="K82" i="36"/>
  <c r="L73" i="36"/>
  <c r="K73" i="36"/>
  <c r="L63" i="36"/>
  <c r="K63" i="36"/>
  <c r="BU41" i="36"/>
  <c r="L54" i="36"/>
  <c r="K54" i="36"/>
  <c r="Y45" i="36"/>
  <c r="L45" i="36"/>
  <c r="K45" i="36"/>
  <c r="L36" i="36"/>
  <c r="K36" i="36"/>
  <c r="CX13" i="36"/>
  <c r="CY10" i="36"/>
  <c r="CV10" i="36"/>
  <c r="CR10" i="36"/>
  <c r="CP7" i="36"/>
  <c r="CI7" i="36"/>
  <c r="CP4" i="36"/>
  <c r="CI4" i="36"/>
  <c r="U4" i="36"/>
  <c r="AU4" i="36"/>
  <c r="AP4" i="36"/>
  <c r="W2" i="2"/>
  <c r="H3" i="44"/>
  <c r="G3" i="44"/>
  <c r="AL4" i="43"/>
  <c r="BI137" i="36" s="1"/>
  <c r="T4" i="43"/>
  <c r="AE137" i="36" s="1"/>
  <c r="AK4" i="43"/>
  <c r="BI127" i="36" s="1"/>
  <c r="S4" i="43"/>
  <c r="AE127" i="36" s="1"/>
  <c r="AJ4" i="43"/>
  <c r="BI118" i="36" s="1"/>
  <c r="R4" i="43"/>
  <c r="AE118" i="36" s="1"/>
  <c r="AI4" i="43"/>
  <c r="BI109" i="36" s="1"/>
  <c r="Q4" i="43"/>
  <c r="AE109" i="36" s="1"/>
  <c r="AH4" i="43"/>
  <c r="BI100" i="36" s="1"/>
  <c r="P4" i="43"/>
  <c r="AE100" i="36" s="1"/>
  <c r="AG4" i="43"/>
  <c r="BI91" i="36" s="1"/>
  <c r="O4" i="43"/>
  <c r="AE91" i="36" s="1"/>
  <c r="AF4" i="43"/>
  <c r="BI82" i="36" s="1"/>
  <c r="N4" i="43"/>
  <c r="AE82" i="36" s="1"/>
  <c r="BB4" i="43"/>
  <c r="AS175" i="36" s="1"/>
  <c r="AE4" i="43"/>
  <c r="BI73" i="36" s="1"/>
  <c r="M4" i="43"/>
  <c r="AE73" i="36" s="1"/>
  <c r="BH4" i="43"/>
  <c r="AX4" i="43"/>
  <c r="AD4" i="43"/>
  <c r="BI63" i="36" s="1"/>
  <c r="L4" i="43"/>
  <c r="AE63" i="36" s="1"/>
  <c r="BG4" i="43"/>
  <c r="BI168" i="36" s="1"/>
  <c r="AW4" i="43"/>
  <c r="AE168" i="36" s="1"/>
  <c r="AC4" i="43"/>
  <c r="BI54" i="36" s="1"/>
  <c r="K4" i="43"/>
  <c r="AE54" i="36" s="1"/>
  <c r="BF4" i="43"/>
  <c r="BI162" i="36" s="1"/>
  <c r="AV4" i="43"/>
  <c r="AE162" i="36" s="1"/>
  <c r="AB4" i="43"/>
  <c r="BI45" i="36" s="1"/>
  <c r="J4" i="43"/>
  <c r="AE45" i="36" s="1"/>
  <c r="BE4" i="43"/>
  <c r="BI153" i="36" s="1"/>
  <c r="AU4" i="43"/>
  <c r="AE154" i="36" s="1"/>
  <c r="AA4" i="43"/>
  <c r="BI36" i="36" s="1"/>
  <c r="O19" i="62" l="1"/>
  <c r="CD18" i="49"/>
  <c r="CD80" i="49"/>
  <c r="CD19" i="62"/>
  <c r="O80" i="49"/>
  <c r="O18" i="49"/>
  <c r="CO15" i="62"/>
  <c r="Z15" i="62"/>
  <c r="DJ15" i="62"/>
  <c r="AU15" i="62"/>
  <c r="CI15" i="62"/>
  <c r="T15" i="62"/>
  <c r="CX15" i="62"/>
  <c r="AI15" i="62"/>
  <c r="CR15" i="62"/>
  <c r="AC15" i="62"/>
  <c r="T14" i="49"/>
  <c r="CI14" i="49"/>
  <c r="CI76" i="49"/>
  <c r="T76" i="49"/>
  <c r="Z14" i="49"/>
  <c r="CO76" i="49"/>
  <c r="Z76" i="49"/>
  <c r="CO14" i="49"/>
  <c r="AI76" i="49"/>
  <c r="CX14" i="49"/>
  <c r="CX76" i="49"/>
  <c r="AU76" i="49"/>
  <c r="DJ14" i="49"/>
  <c r="DJ76" i="49"/>
  <c r="CR76" i="49"/>
  <c r="AC76" i="49"/>
  <c r="CR14" i="49"/>
  <c r="CU60" i="36"/>
  <c r="CX92" i="36"/>
  <c r="DN133" i="36"/>
  <c r="CX87" i="36"/>
  <c r="EA60" i="46"/>
  <c r="BP69" i="46"/>
  <c r="BM1" i="46"/>
  <c r="B8" i="46"/>
  <c r="EA1" i="46"/>
  <c r="BM60" i="46"/>
  <c r="BP8" i="46"/>
  <c r="B69" i="46"/>
  <c r="R80" i="43"/>
  <c r="J23" i="55" s="1"/>
  <c r="R70" i="43"/>
  <c r="J13" i="55" s="1"/>
  <c r="R72" i="43"/>
  <c r="J15" i="55" s="1"/>
  <c r="R74" i="43"/>
  <c r="J17" i="55" s="1"/>
  <c r="R76" i="43"/>
  <c r="J19" i="55" s="1"/>
  <c r="R78" i="43"/>
  <c r="J21" i="55" s="1"/>
  <c r="R44" i="43"/>
  <c r="I13" i="55" s="1"/>
  <c r="R46" i="43"/>
  <c r="I15" i="55" s="1"/>
  <c r="R48" i="43"/>
  <c r="I17" i="55" s="1"/>
  <c r="R50" i="43"/>
  <c r="I19" i="55" s="1"/>
  <c r="R52" i="43"/>
  <c r="I21" i="55" s="1"/>
  <c r="R54" i="43"/>
  <c r="I23" i="55" s="1"/>
  <c r="R57" i="43"/>
  <c r="H13" i="55" s="1"/>
  <c r="R59" i="43"/>
  <c r="H15" i="55" s="1"/>
  <c r="R61" i="43"/>
  <c r="H17" i="55" s="1"/>
  <c r="R63" i="43"/>
  <c r="H19" i="55" s="1"/>
  <c r="R65" i="43"/>
  <c r="H21" i="55" s="1"/>
  <c r="R67" i="43"/>
  <c r="H23" i="55" s="1"/>
  <c r="R71" i="43"/>
  <c r="J14" i="55" s="1"/>
  <c r="R73" i="43"/>
  <c r="J16" i="55" s="1"/>
  <c r="R75" i="43"/>
  <c r="J18" i="55" s="1"/>
  <c r="R77" i="43"/>
  <c r="J20" i="55" s="1"/>
  <c r="R79" i="43"/>
  <c r="J22" i="55" s="1"/>
  <c r="R81" i="43"/>
  <c r="J24" i="55" s="1"/>
  <c r="R45" i="43"/>
  <c r="I14" i="55" s="1"/>
  <c r="R47" i="43"/>
  <c r="I16" i="55" s="1"/>
  <c r="R49" i="43"/>
  <c r="I18" i="55" s="1"/>
  <c r="R51" i="43"/>
  <c r="I20" i="55" s="1"/>
  <c r="R53" i="43"/>
  <c r="I22" i="55" s="1"/>
  <c r="R55" i="43"/>
  <c r="I24" i="55" s="1"/>
  <c r="R58" i="43"/>
  <c r="H14" i="55" s="1"/>
  <c r="R60" i="43"/>
  <c r="H16" i="55" s="1"/>
  <c r="R62" i="43"/>
  <c r="H18" i="55" s="1"/>
  <c r="R64" i="43"/>
  <c r="H20" i="55" s="1"/>
  <c r="R66" i="43"/>
  <c r="H22" i="55" s="1"/>
  <c r="R68" i="43"/>
  <c r="H24" i="55" s="1"/>
  <c r="U4" i="43"/>
  <c r="AE146" i="36" s="1"/>
  <c r="AY4" i="43"/>
  <c r="AE175" i="36" s="1"/>
  <c r="O175" i="36"/>
  <c r="D12" i="45"/>
  <c r="E2" i="45"/>
  <c r="G2" i="45"/>
  <c r="E5" i="45"/>
  <c r="G5" i="45"/>
  <c r="E7" i="45"/>
  <c r="G7" i="45"/>
  <c r="F12" i="45"/>
  <c r="D13" i="45"/>
  <c r="F13" i="45"/>
  <c r="D20" i="45"/>
  <c r="H20" i="45" s="1"/>
  <c r="BJ106" i="44" s="1"/>
  <c r="BJ108" i="44" s="1"/>
  <c r="J2" i="2" s="1"/>
  <c r="D2" i="45"/>
  <c r="D5" i="45"/>
  <c r="D7" i="45"/>
  <c r="E12" i="45"/>
  <c r="E13" i="45"/>
  <c r="AR8" i="44"/>
  <c r="CO46" i="36" s="1"/>
  <c r="AT8" i="44"/>
  <c r="AD14" i="46"/>
  <c r="AN14" i="46"/>
  <c r="CL14" i="46"/>
  <c r="CV14" i="46"/>
  <c r="DH14" i="46"/>
  <c r="X75" i="46"/>
  <c r="AH75" i="46"/>
  <c r="AT75" i="46"/>
  <c r="CR75" i="46"/>
  <c r="DB75" i="46"/>
  <c r="AI14" i="49"/>
  <c r="AQ8" i="44"/>
  <c r="AS8" i="44"/>
  <c r="CS46" i="36" s="1"/>
  <c r="X14" i="46"/>
  <c r="AH14" i="46"/>
  <c r="AT14" i="46"/>
  <c r="CR14" i="46"/>
  <c r="DB14" i="46"/>
  <c r="AD75" i="46"/>
  <c r="AN75" i="46"/>
  <c r="CL75" i="46"/>
  <c r="CV75" i="46"/>
  <c r="DH75" i="46"/>
  <c r="AC14" i="49"/>
  <c r="AU14" i="49"/>
  <c r="T2" i="2"/>
  <c r="S2" i="2"/>
  <c r="F2" i="2"/>
  <c r="B2" i="2"/>
  <c r="AE36" i="36"/>
  <c r="N20" i="62" l="1"/>
  <c r="CC20" i="62"/>
  <c r="AN20" i="62"/>
  <c r="DC20" i="62"/>
  <c r="N81" i="49"/>
  <c r="CC19" i="49"/>
  <c r="CC81" i="49"/>
  <c r="DC19" i="49"/>
  <c r="DC81" i="49"/>
  <c r="AN81" i="49"/>
  <c r="CI46" i="36"/>
  <c r="M2" i="2"/>
  <c r="D2" i="2"/>
  <c r="AC2" i="2" s="1"/>
  <c r="J29" i="22" s="1"/>
  <c r="DN60" i="36"/>
  <c r="CF46" i="36"/>
  <c r="CU82" i="36"/>
  <c r="CB9" i="46"/>
  <c r="N70" i="46"/>
  <c r="N9" i="46"/>
  <c r="CB70" i="46"/>
  <c r="J6" i="55"/>
  <c r="J5" i="55"/>
  <c r="H5" i="55"/>
  <c r="I5" i="55"/>
  <c r="J25" i="55"/>
  <c r="I25" i="55"/>
  <c r="H6" i="55"/>
  <c r="I6" i="55"/>
  <c r="U2" i="2"/>
  <c r="H12" i="45"/>
  <c r="H5" i="45"/>
  <c r="H7" i="45"/>
  <c r="K7" i="45" s="1"/>
  <c r="BD108" i="44" s="1"/>
  <c r="H2" i="45"/>
  <c r="CV80" i="46"/>
  <c r="AH80" i="46"/>
  <c r="AN19" i="49"/>
  <c r="CV19" i="46"/>
  <c r="AH19" i="46"/>
  <c r="CX100" i="36"/>
  <c r="H13" i="45"/>
  <c r="DN56" i="36"/>
  <c r="N19" i="49"/>
  <c r="BP80" i="46"/>
  <c r="B19" i="46"/>
  <c r="B80" i="46"/>
  <c r="BP19" i="46"/>
  <c r="CU56" i="36"/>
  <c r="DW97" i="49" l="1"/>
  <c r="DW35" i="49"/>
  <c r="CC71" i="49"/>
  <c r="CC9" i="49"/>
  <c r="CC10" i="62"/>
  <c r="N9" i="49"/>
  <c r="N71" i="49"/>
  <c r="N10" i="62"/>
  <c r="DN64" i="36"/>
  <c r="CX74" i="36"/>
  <c r="DP73" i="36" s="1"/>
  <c r="BH36" i="62"/>
  <c r="DW36" i="62"/>
  <c r="BH97" i="49"/>
  <c r="BH35" i="49"/>
  <c r="J7" i="55"/>
  <c r="I7" i="55"/>
  <c r="J2" i="45"/>
  <c r="K2" i="45" s="1"/>
  <c r="BD104" i="44" s="1"/>
  <c r="J12" i="45"/>
  <c r="K12" i="45" s="1"/>
  <c r="BD110" i="44" s="1"/>
  <c r="F3" i="22"/>
  <c r="F6" i="22" s="1"/>
  <c r="H11" i="22" s="1"/>
  <c r="CU64" i="36"/>
  <c r="F19" i="22" l="1"/>
  <c r="I19" i="22" s="1"/>
  <c r="DN73" i="36"/>
  <c r="F25" i="22"/>
  <c r="F23" i="22"/>
  <c r="BD114" i="44"/>
  <c r="I2" i="2" s="1"/>
  <c r="F21" i="22"/>
  <c r="I21" i="22" s="1"/>
  <c r="AA20" i="62" l="1"/>
  <c r="CP20" i="62"/>
  <c r="AA81" i="49"/>
  <c r="CP19" i="49"/>
  <c r="CP81" i="49"/>
  <c r="H27" i="22"/>
  <c r="R80" i="46"/>
  <c r="R19" i="46"/>
  <c r="AA19" i="49"/>
  <c r="CX96" i="36"/>
  <c r="CF80" i="46"/>
  <c r="CF19" i="46"/>
  <c r="E2" i="2" l="1"/>
  <c r="AD2" i="2" s="1"/>
  <c r="J31" i="22"/>
  <c r="L3" i="44" s="1"/>
  <c r="I3" i="44" l="1"/>
  <c r="J3" i="44"/>
  <c r="R5" i="44"/>
  <c r="AA9" i="46"/>
  <c r="CO9" i="46"/>
  <c r="CU68" i="36"/>
  <c r="AA70" i="46"/>
  <c r="CO70" i="46"/>
  <c r="W114" i="49" l="1"/>
  <c r="CL52" i="49"/>
  <c r="CL53" i="62"/>
  <c r="W53" i="62"/>
  <c r="CL114" i="49"/>
  <c r="AC114" i="49"/>
  <c r="CR52" i="49"/>
  <c r="CR53" i="62"/>
  <c r="AC53" i="62"/>
  <c r="CR114" i="49"/>
  <c r="CO114" i="49"/>
  <c r="Z114" i="49"/>
  <c r="CO52" i="49"/>
  <c r="CO53" i="62"/>
  <c r="Z53" i="62"/>
  <c r="AC52" i="49"/>
  <c r="DP46" i="36"/>
  <c r="AA71" i="49"/>
  <c r="CP10" i="62"/>
  <c r="P2" i="22"/>
  <c r="P4" i="22" s="1"/>
  <c r="B24" i="45"/>
  <c r="B32" i="45" s="1"/>
  <c r="G32" i="45" s="1"/>
  <c r="AA9" i="49"/>
  <c r="CP71" i="49"/>
  <c r="CP9" i="49"/>
  <c r="AA10" i="62"/>
  <c r="CU78" i="36"/>
  <c r="W52" i="49"/>
  <c r="B36" i="45"/>
  <c r="C36" i="45" s="1"/>
  <c r="B37" i="45"/>
  <c r="G37" i="45" s="1"/>
  <c r="B35" i="45"/>
  <c r="AX14" i="46"/>
  <c r="DL14" i="46"/>
  <c r="AX75" i="46"/>
  <c r="AY14" i="49"/>
  <c r="BZ8" i="44"/>
  <c r="DD46" i="36" s="1"/>
  <c r="DL75" i="46"/>
  <c r="CA8" i="44"/>
  <c r="DA46" i="36" s="1"/>
  <c r="DP75" i="46"/>
  <c r="BB14" i="46"/>
  <c r="BB14" i="49"/>
  <c r="BB75" i="46"/>
  <c r="DP14" i="46"/>
  <c r="DT14" i="46"/>
  <c r="DT75" i="46"/>
  <c r="CB8" i="44"/>
  <c r="CW46" i="36" s="1"/>
  <c r="BF14" i="46"/>
  <c r="BF14" i="49"/>
  <c r="BF75" i="46"/>
  <c r="B39" i="45" l="1"/>
  <c r="G39" i="45" s="1"/>
  <c r="B38" i="45"/>
  <c r="E38" i="45" s="1"/>
  <c r="B34" i="45"/>
  <c r="C34" i="45" s="1"/>
  <c r="B33" i="45"/>
  <c r="G33" i="45" s="1"/>
  <c r="B28" i="45"/>
  <c r="B27" i="45"/>
  <c r="C27" i="45" s="1"/>
  <c r="B14" i="49"/>
  <c r="BQ15" i="62"/>
  <c r="B15" i="62"/>
  <c r="BW76" i="49"/>
  <c r="BQ76" i="49"/>
  <c r="H76" i="49"/>
  <c r="B76" i="49"/>
  <c r="BW14" i="49"/>
  <c r="BQ14" i="49"/>
  <c r="BW15" i="62"/>
  <c r="H15" i="62"/>
  <c r="S9" i="22"/>
  <c r="S6" i="22"/>
  <c r="S13" i="22"/>
  <c r="S12" i="22"/>
  <c r="DK46" i="36"/>
  <c r="S7" i="22"/>
  <c r="S8" i="22"/>
  <c r="W36" i="62"/>
  <c r="CP6" i="44"/>
  <c r="BY32" i="49"/>
  <c r="BX94" i="46"/>
  <c r="Q95" i="46"/>
  <c r="CO32" i="46"/>
  <c r="CO93" i="46"/>
  <c r="Q97" i="49"/>
  <c r="J35" i="49"/>
  <c r="AJ33" i="46"/>
  <c r="AA94" i="49"/>
  <c r="Q36" i="62"/>
  <c r="BY33" i="62"/>
  <c r="CP33" i="62"/>
  <c r="J34" i="62"/>
  <c r="AJ34" i="62"/>
  <c r="CY34" i="62"/>
  <c r="J36" i="62"/>
  <c r="BY34" i="62"/>
  <c r="J33" i="62"/>
  <c r="AA33" i="62"/>
  <c r="S10" i="22"/>
  <c r="S11" i="22"/>
  <c r="Z52" i="49"/>
  <c r="B40" i="45"/>
  <c r="CP94" i="49"/>
  <c r="BY33" i="49"/>
  <c r="BY95" i="49"/>
  <c r="CY33" i="49"/>
  <c r="CL97" i="49"/>
  <c r="BY94" i="49"/>
  <c r="CF97" i="49"/>
  <c r="BY97" i="49"/>
  <c r="CP32" i="49"/>
  <c r="CY95" i="49"/>
  <c r="J32" i="49"/>
  <c r="CE95" i="46"/>
  <c r="B14" i="46"/>
  <c r="B75" i="46"/>
  <c r="W34" i="46"/>
  <c r="F20" i="57"/>
  <c r="J33" i="46"/>
  <c r="J94" i="49"/>
  <c r="J33" i="49"/>
  <c r="BP75" i="46"/>
  <c r="AA32" i="46"/>
  <c r="W95" i="46"/>
  <c r="AJ94" i="46"/>
  <c r="BP14" i="46"/>
  <c r="AA93" i="46"/>
  <c r="J34" i="46"/>
  <c r="CX94" i="46"/>
  <c r="J32" i="46"/>
  <c r="H14" i="49"/>
  <c r="BX95" i="46"/>
  <c r="AJ95" i="49"/>
  <c r="J95" i="49"/>
  <c r="J95" i="46"/>
  <c r="BX32" i="46"/>
  <c r="AJ33" i="49"/>
  <c r="J75" i="46"/>
  <c r="BX93" i="46"/>
  <c r="BX14" i="46"/>
  <c r="J94" i="46"/>
  <c r="BX33" i="46"/>
  <c r="CK95" i="46"/>
  <c r="Q34" i="46"/>
  <c r="BX75" i="46"/>
  <c r="AA32" i="49"/>
  <c r="J93" i="46"/>
  <c r="W35" i="49"/>
  <c r="W97" i="49"/>
  <c r="CX33" i="46"/>
  <c r="J14" i="46"/>
  <c r="Q35" i="49"/>
  <c r="J97" i="49"/>
  <c r="G35" i="45"/>
  <c r="E35" i="45"/>
  <c r="E37" i="45"/>
  <c r="E36" i="45"/>
  <c r="C37" i="45"/>
  <c r="C35" i="45"/>
  <c r="G36" i="45"/>
  <c r="C32" i="45"/>
  <c r="E32" i="45"/>
  <c r="P2" i="2"/>
  <c r="CX113" i="36" s="1"/>
  <c r="N2" i="2"/>
  <c r="E39" i="45" l="1"/>
  <c r="C39" i="45"/>
  <c r="C33" i="45"/>
  <c r="C38" i="45"/>
  <c r="G38" i="45"/>
  <c r="E34" i="45"/>
  <c r="G34" i="45"/>
  <c r="E33" i="45"/>
  <c r="E27" i="45"/>
  <c r="G27" i="45"/>
  <c r="G28" i="45"/>
  <c r="C28" i="45"/>
  <c r="E28" i="45"/>
  <c r="DX75" i="46"/>
  <c r="BJ14" i="49"/>
  <c r="DY15" i="62"/>
  <c r="BJ15" i="62"/>
  <c r="DY76" i="49"/>
  <c r="BJ76" i="49"/>
  <c r="DY14" i="49"/>
  <c r="BJ75" i="46"/>
  <c r="DX14" i="46"/>
  <c r="BJ14" i="46"/>
  <c r="S15" i="22"/>
  <c r="O2" i="2" s="1"/>
  <c r="E40" i="45"/>
  <c r="G40" i="45"/>
  <c r="C40" i="45"/>
  <c r="I35" i="45"/>
  <c r="I37" i="45"/>
  <c r="I36" i="45"/>
  <c r="I32" i="45"/>
  <c r="I38" i="45" l="1"/>
  <c r="I39" i="45"/>
  <c r="I33" i="45"/>
  <c r="I34" i="45"/>
  <c r="I27" i="45"/>
  <c r="R3" i="44" s="1"/>
  <c r="I28" i="45"/>
  <c r="R4" i="44" s="1"/>
  <c r="I40" i="45"/>
  <c r="DK97" i="49"/>
  <c r="DK35" i="49"/>
  <c r="CX118" i="36"/>
  <c r="AV36" i="62"/>
  <c r="DK36" i="62"/>
  <c r="AV35" i="49"/>
  <c r="AV97" i="49"/>
  <c r="I41" i="45" l="1"/>
  <c r="K2" i="2" s="1"/>
  <c r="L2" i="2"/>
  <c r="K15" i="62" l="1"/>
  <c r="K14" i="49"/>
  <c r="CB14" i="46"/>
  <c r="N75" i="46"/>
  <c r="BZ14" i="49"/>
  <c r="N14" i="46"/>
  <c r="K76" i="49"/>
  <c r="BZ76" i="49"/>
  <c r="BZ15" i="62"/>
  <c r="Q2" i="2"/>
  <c r="DC71" i="49" s="1"/>
  <c r="CX105" i="36"/>
  <c r="CB75" i="46"/>
  <c r="AN71" i="49" l="1"/>
  <c r="DC10" i="62"/>
  <c r="DB70" i="46"/>
  <c r="CX123" i="36"/>
  <c r="AN10" i="62"/>
  <c r="AN70" i="46"/>
  <c r="DC9" i="49"/>
  <c r="AN9" i="49"/>
  <c r="AN9" i="46"/>
  <c r="DB9" i="46"/>
  <c r="R2" i="2"/>
  <c r="CU128" i="36" s="1"/>
  <c r="G4" i="32" l="1"/>
  <c r="G11" i="32" s="1"/>
  <c r="G13" i="32" l="1"/>
  <c r="G17" i="32"/>
  <c r="G9" i="32"/>
  <c r="G15" i="32"/>
  <c r="G19" i="32"/>
  <c r="G21" i="32"/>
  <c r="G23" i="32" l="1"/>
  <c r="V2" i="2" s="1"/>
  <c r="BA20" i="62" s="1"/>
  <c r="DL19" i="46" l="1"/>
  <c r="DN128" i="36"/>
  <c r="X2" i="2"/>
  <c r="Y2" i="2" s="1"/>
  <c r="Z2" i="2" s="1"/>
  <c r="CP145" i="36" s="1"/>
  <c r="DP20" i="62"/>
  <c r="DP81" i="49"/>
  <c r="BA19" i="49"/>
  <c r="BA81" i="49"/>
  <c r="DP19" i="49"/>
  <c r="DL80" i="46"/>
  <c r="AX19" i="46"/>
  <c r="AX80" i="46"/>
  <c r="DP71" i="49"/>
  <c r="DP9" i="49"/>
  <c r="DN143" i="36"/>
  <c r="DP10" i="62"/>
  <c r="BA10" i="62"/>
  <c r="BA71" i="49"/>
  <c r="BA9" i="49"/>
  <c r="AA2" i="2" l="1"/>
  <c r="DN147" i="36" s="1"/>
  <c r="BA70" i="46"/>
  <c r="DN137" i="36"/>
  <c r="BA9" i="46"/>
  <c r="DO70" i="46"/>
  <c r="DO9" i="46"/>
  <c r="CC145" i="36"/>
  <c r="CT42" i="43"/>
  <c r="CO42" i="43"/>
  <c r="AL42" i="43"/>
  <c r="AL43" i="43"/>
  <c r="CQ42" i="43"/>
  <c r="CL42" i="43"/>
  <c r="CS42" i="43"/>
  <c r="CU42" i="43"/>
  <c r="CR42" i="43"/>
  <c r="CM42" i="43"/>
  <c r="CN42" i="43"/>
  <c r="CK42" i="43"/>
  <c r="AB2" i="2" l="1"/>
  <c r="DN159" i="36" s="1"/>
  <c r="E23" i="55"/>
  <c r="E20" i="55"/>
  <c r="E17" i="55"/>
  <c r="E15" i="55"/>
  <c r="E22" i="55"/>
  <c r="E14" i="55"/>
  <c r="E24" i="55"/>
  <c r="E21" i="55"/>
  <c r="E18" i="55"/>
  <c r="E16" i="55"/>
  <c r="D17" i="55"/>
  <c r="C17" i="55"/>
  <c r="AM43" i="43"/>
  <c r="AM42" i="43"/>
  <c r="D18" i="55" l="1"/>
  <c r="C18" i="55"/>
  <c r="AI42" i="43"/>
  <c r="AI43" i="43"/>
  <c r="D14" i="55" l="1"/>
  <c r="C14" i="55"/>
  <c r="AO42" i="43"/>
  <c r="AO43" i="43"/>
  <c r="D20" i="55" l="1"/>
  <c r="C20" i="55"/>
  <c r="AK42" i="43"/>
  <c r="AK43" i="43"/>
  <c r="D16" i="55" l="1"/>
  <c r="C16" i="55"/>
  <c r="AP43" i="43"/>
  <c r="AP42" i="43"/>
  <c r="D21" i="55" l="1"/>
  <c r="C21" i="55"/>
  <c r="AQ43" i="43"/>
  <c r="AQ42" i="43"/>
  <c r="D22" i="55" l="1"/>
  <c r="C22" i="55"/>
  <c r="AJ42" i="43"/>
  <c r="AJ43" i="43"/>
  <c r="D15" i="55" l="1"/>
  <c r="C15" i="55"/>
  <c r="AR42" i="43"/>
  <c r="AR43" i="43"/>
  <c r="D23" i="55" l="1"/>
  <c r="C23" i="55"/>
  <c r="AS43" i="43"/>
  <c r="AS42" i="43"/>
  <c r="D24" i="55" l="1"/>
  <c r="C24" i="55"/>
  <c r="CP42" i="43"/>
  <c r="AN43" i="43"/>
  <c r="AN42" i="43"/>
  <c r="E19" i="55" l="1"/>
  <c r="E6" i="55" s="1"/>
  <c r="D19" i="55"/>
  <c r="D6" i="55" s="1"/>
  <c r="C19" i="55"/>
  <c r="C6" i="55" s="1"/>
  <c r="CJ42" i="43"/>
  <c r="AH42" i="43"/>
  <c r="AH43" i="43"/>
  <c r="E13" i="55" l="1"/>
  <c r="D13" i="55"/>
  <c r="C13" i="55"/>
  <c r="C5" i="55" s="1"/>
  <c r="D25" i="55" l="1"/>
  <c r="D5" i="55"/>
  <c r="D7" i="55" s="1"/>
  <c r="E5" i="55"/>
  <c r="E7" i="55" s="1"/>
  <c r="E25" i="55"/>
</calcChain>
</file>

<file path=xl/sharedStrings.xml><?xml version="1.0" encoding="utf-8"?>
<sst xmlns="http://schemas.openxmlformats.org/spreadsheetml/2006/main" count="2768" uniqueCount="767">
  <si>
    <t>円</t>
  </si>
  <si>
    <t>月</t>
  </si>
  <si>
    <t>乙欄</t>
  </si>
  <si>
    <t>社会保険料等控除後の給与等の金額</t>
  </si>
  <si>
    <t>老人</t>
  </si>
  <si>
    <t>人</t>
  </si>
  <si>
    <t>給　　料　　･　　手　　当　　等</t>
  </si>
  <si>
    <t>賞　　　　　　与　　　　　　等</t>
  </si>
  <si>
    <t>計</t>
  </si>
  <si>
    <t>給与所得控除後の給与等の金額</t>
  </si>
  <si>
    <t>申告による社会保険料の控除分</t>
  </si>
  <si>
    <t>申告による小規模企業共済等掛金の控除分</t>
  </si>
  <si>
    <t>生命保険料の控除額</t>
  </si>
  <si>
    <t>地震保険料の控除額</t>
  </si>
  <si>
    <t>配偶者特別控除額</t>
  </si>
  <si>
    <t>所得控除額の合計額</t>
  </si>
  <si>
    <t>差引還付する金額</t>
  </si>
  <si>
    <t>本年中に還付する金額</t>
  </si>
  <si>
    <t>翌年において還付する金額</t>
  </si>
  <si>
    <t>本年最後の給与から徴収する金額</t>
  </si>
  <si>
    <t>翌年に繰り越して徴収する金額</t>
  </si>
  <si>
    <t>支払者の氏名・名称</t>
    <rPh sb="0" eb="2">
      <t>シハライ</t>
    </rPh>
    <rPh sb="2" eb="3">
      <t>シャ</t>
    </rPh>
    <rPh sb="4" eb="6">
      <t>シメイ</t>
    </rPh>
    <rPh sb="7" eb="9">
      <t>メイショウ</t>
    </rPh>
    <phoneticPr fontId="10"/>
  </si>
  <si>
    <t>収入金額（税込）</t>
    <rPh sb="0" eb="2">
      <t>シュウニュウ</t>
    </rPh>
    <rPh sb="2" eb="4">
      <t>キンガク</t>
    </rPh>
    <rPh sb="5" eb="7">
      <t>ゼイコミ</t>
    </rPh>
    <phoneticPr fontId="10"/>
  </si>
  <si>
    <t>合計</t>
    <rPh sb="0" eb="2">
      <t>ゴウケイ</t>
    </rPh>
    <phoneticPr fontId="10"/>
  </si>
  <si>
    <t>[A]</t>
    <phoneticPr fontId="10"/>
  </si>
  <si>
    <t>[A]の金額</t>
    <rPh sb="4" eb="6">
      <t>キンガク</t>
    </rPh>
    <phoneticPr fontId="10"/>
  </si>
  <si>
    <t>給与所得の金額</t>
    <rPh sb="0" eb="2">
      <t>キュウヨ</t>
    </rPh>
    <rPh sb="2" eb="4">
      <t>ショトク</t>
    </rPh>
    <rPh sb="5" eb="7">
      <t>キンガク</t>
    </rPh>
    <phoneticPr fontId="10"/>
  </si>
  <si>
    <t>円</t>
    <rPh sb="0" eb="1">
      <t>エン</t>
    </rPh>
    <phoneticPr fontId="10"/>
  </si>
  <si>
    <t>[A]÷4（千円未満切捨）</t>
    <rPh sb="6" eb="8">
      <t>センエン</t>
    </rPh>
    <rPh sb="8" eb="10">
      <t>ミマン</t>
    </rPh>
    <rPh sb="10" eb="11">
      <t>キ</t>
    </rPh>
    <rPh sb="11" eb="12">
      <t>ス</t>
    </rPh>
    <phoneticPr fontId="10"/>
  </si>
  <si>
    <t>[B]</t>
    <phoneticPr fontId="10"/>
  </si>
  <si>
    <t>3,600,000～6,599,999円</t>
    <rPh sb="19" eb="20">
      <t>エン</t>
    </rPh>
    <phoneticPr fontId="10"/>
  </si>
  <si>
    <t>給与所得金額</t>
    <rPh sb="0" eb="2">
      <t>キュウヨ</t>
    </rPh>
    <rPh sb="2" eb="4">
      <t>ショトク</t>
    </rPh>
    <rPh sb="4" eb="6">
      <t>キンガク</t>
    </rPh>
    <phoneticPr fontId="10"/>
  </si>
  <si>
    <t>[C]</t>
    <phoneticPr fontId="10"/>
  </si>
  <si>
    <t>[D]</t>
    <phoneticPr fontId="10"/>
  </si>
  <si>
    <t>税額の計算</t>
    <rPh sb="0" eb="2">
      <t>ゼイガク</t>
    </rPh>
    <rPh sb="3" eb="5">
      <t>ケイサン</t>
    </rPh>
    <phoneticPr fontId="10"/>
  </si>
  <si>
    <t>課税される所得金額</t>
    <rPh sb="0" eb="2">
      <t>カゼイ</t>
    </rPh>
    <rPh sb="5" eb="7">
      <t>ショトク</t>
    </rPh>
    <rPh sb="7" eb="9">
      <t>キンガク</t>
    </rPh>
    <phoneticPr fontId="10"/>
  </si>
  <si>
    <t>[C]の金額</t>
    <rPh sb="4" eb="6">
      <t>キンガク</t>
    </rPh>
    <phoneticPr fontId="10"/>
  </si>
  <si>
    <t>課税される所得金額に対する税額</t>
    <rPh sb="0" eb="2">
      <t>カゼイ</t>
    </rPh>
    <rPh sb="5" eb="7">
      <t>ショトク</t>
    </rPh>
    <rPh sb="7" eb="9">
      <t>キンガク</t>
    </rPh>
    <rPh sb="10" eb="11">
      <t>タイ</t>
    </rPh>
    <rPh sb="13" eb="15">
      <t>ゼイガク</t>
    </rPh>
    <phoneticPr fontId="10"/>
  </si>
  <si>
    <t>0円</t>
    <rPh sb="1" eb="2">
      <t>エン</t>
    </rPh>
    <phoneticPr fontId="10"/>
  </si>
  <si>
    <t>1,000円～1,949,000円</t>
    <rPh sb="5" eb="6">
      <t>エン</t>
    </rPh>
    <rPh sb="16" eb="17">
      <t>エン</t>
    </rPh>
    <phoneticPr fontId="10"/>
  </si>
  <si>
    <t>[C]×0.05</t>
    <phoneticPr fontId="10"/>
  </si>
  <si>
    <t>1,950,000円～3,299,000円</t>
    <rPh sb="9" eb="10">
      <t>エン</t>
    </rPh>
    <rPh sb="20" eb="21">
      <t>エン</t>
    </rPh>
    <phoneticPr fontId="10"/>
  </si>
  <si>
    <t>[C]×0.1-97,500円</t>
    <rPh sb="14" eb="15">
      <t>エン</t>
    </rPh>
    <phoneticPr fontId="10"/>
  </si>
  <si>
    <t>3,300,000円～6,949,000円</t>
    <rPh sb="9" eb="10">
      <t>エン</t>
    </rPh>
    <rPh sb="20" eb="21">
      <t>エン</t>
    </rPh>
    <phoneticPr fontId="10"/>
  </si>
  <si>
    <t>[C]×0.2-427,500円</t>
    <rPh sb="15" eb="16">
      <t>エン</t>
    </rPh>
    <phoneticPr fontId="10"/>
  </si>
  <si>
    <t>6,950,000円～8,999,000円</t>
    <rPh sb="9" eb="10">
      <t>エン</t>
    </rPh>
    <rPh sb="20" eb="21">
      <t>エン</t>
    </rPh>
    <phoneticPr fontId="10"/>
  </si>
  <si>
    <t>[C]×0.23-636,000円</t>
    <rPh sb="16" eb="17">
      <t>エン</t>
    </rPh>
    <phoneticPr fontId="10"/>
  </si>
  <si>
    <t>9,000,000円～17,999,000円</t>
    <rPh sb="9" eb="10">
      <t>エン</t>
    </rPh>
    <rPh sb="21" eb="22">
      <t>エン</t>
    </rPh>
    <phoneticPr fontId="10"/>
  </si>
  <si>
    <t>[C]×0.33-1,536,000円</t>
    <rPh sb="18" eb="19">
      <t>エン</t>
    </rPh>
    <phoneticPr fontId="10"/>
  </si>
  <si>
    <t>[C]×0.4-2,796,000円</t>
    <rPh sb="17" eb="18">
      <t>エン</t>
    </rPh>
    <phoneticPr fontId="10"/>
  </si>
  <si>
    <t>課税される所得金額に対する税額</t>
    <rPh sb="0" eb="2">
      <t>カゼイ</t>
    </rPh>
    <rPh sb="5" eb="7">
      <t>ショトク</t>
    </rPh>
    <rPh sb="7" eb="8">
      <t>キン</t>
    </rPh>
    <rPh sb="8" eb="9">
      <t>ガク</t>
    </rPh>
    <rPh sb="10" eb="11">
      <t>タイ</t>
    </rPh>
    <rPh sb="13" eb="15">
      <t>ゼイガク</t>
    </rPh>
    <phoneticPr fontId="10"/>
  </si>
  <si>
    <t>住所又は居所</t>
  </si>
  <si>
    <t>氏　名</t>
  </si>
  <si>
    <t>所得控除の額の合計額</t>
  </si>
  <si>
    <t>内</t>
  </si>
  <si>
    <t>有</t>
  </si>
  <si>
    <t>従有</t>
  </si>
  <si>
    <t>従人</t>
  </si>
  <si>
    <t>中途・就退職</t>
  </si>
  <si>
    <t>就職</t>
  </si>
  <si>
    <t>退職</t>
  </si>
  <si>
    <t>年</t>
  </si>
  <si>
    <t>日</t>
  </si>
  <si>
    <t>明</t>
  </si>
  <si>
    <t>大</t>
  </si>
  <si>
    <t>昭</t>
  </si>
  <si>
    <t>平</t>
  </si>
  <si>
    <t>年</t>
    <rPh sb="0" eb="1">
      <t>ネン</t>
    </rPh>
    <phoneticPr fontId="1"/>
  </si>
  <si>
    <t>日</t>
    <rPh sb="0" eb="1">
      <t>ヒ</t>
    </rPh>
    <phoneticPr fontId="1"/>
  </si>
  <si>
    <t>（受給者番号）</t>
    <rPh sb="1" eb="4">
      <t>ジュキュウシャ</t>
    </rPh>
    <rPh sb="4" eb="6">
      <t>バンゴウ</t>
    </rPh>
    <phoneticPr fontId="1"/>
  </si>
  <si>
    <t>円</t>
    <rPh sb="0" eb="1">
      <t>エン</t>
    </rPh>
    <phoneticPr fontId="1"/>
  </si>
  <si>
    <t>内</t>
    <rPh sb="0" eb="1">
      <t>ウチ</t>
    </rPh>
    <phoneticPr fontId="1"/>
  </si>
  <si>
    <t>人</t>
    <rPh sb="0" eb="1">
      <t>ヒト</t>
    </rPh>
    <phoneticPr fontId="1"/>
  </si>
  <si>
    <t>（電話）</t>
    <rPh sb="1" eb="3">
      <t>デンワ</t>
    </rPh>
    <phoneticPr fontId="1"/>
  </si>
  <si>
    <t>控除対象扶養親族の数</t>
    <rPh sb="0" eb="2">
      <t>コウジョ</t>
    </rPh>
    <rPh sb="2" eb="4">
      <t>タイショウ</t>
    </rPh>
    <phoneticPr fontId="1"/>
  </si>
  <si>
    <t>特　定</t>
    <phoneticPr fontId="1"/>
  </si>
  <si>
    <t>その他</t>
    <phoneticPr fontId="1"/>
  </si>
  <si>
    <t>老　　人</t>
    <phoneticPr fontId="1"/>
  </si>
  <si>
    <t>新生命保険料の金額</t>
    <rPh sb="0" eb="1">
      <t>シン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</si>
  <si>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旧生命保険料の金額</t>
    <rPh sb="0" eb="1">
      <t>キュウ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</si>
  <si>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（税務署提出用）</t>
    <rPh sb="1" eb="4">
      <t>ゼイムショ</t>
    </rPh>
    <rPh sb="4" eb="7">
      <t>テイシュツヨウ</t>
    </rPh>
    <phoneticPr fontId="1"/>
  </si>
  <si>
    <t>受 給 者 生 年 月 日</t>
    <phoneticPr fontId="1"/>
  </si>
  <si>
    <t>未成年者</t>
    <rPh sb="0" eb="4">
      <t>ミセイネンシャ</t>
    </rPh>
    <phoneticPr fontId="1"/>
  </si>
  <si>
    <t>外国人</t>
    <rPh sb="0" eb="2">
      <t>ガイコク</t>
    </rPh>
    <rPh sb="2" eb="3">
      <t>ジン</t>
    </rPh>
    <phoneticPr fontId="1"/>
  </si>
  <si>
    <t>死亡退職</t>
    <rPh sb="0" eb="2">
      <t>シボウ</t>
    </rPh>
    <rPh sb="2" eb="4">
      <t>タイショク</t>
    </rPh>
    <phoneticPr fontId="1"/>
  </si>
  <si>
    <t>災害者</t>
    <rPh sb="0" eb="2">
      <t>サイガイ</t>
    </rPh>
    <rPh sb="2" eb="3">
      <t>シャ</t>
    </rPh>
    <phoneticPr fontId="1"/>
  </si>
  <si>
    <t>本人が障害者</t>
    <rPh sb="0" eb="2">
      <t>ホンニン</t>
    </rPh>
    <rPh sb="3" eb="6">
      <t>ショウガイシャ</t>
    </rPh>
    <phoneticPr fontId="1"/>
  </si>
  <si>
    <t>特別</t>
    <rPh sb="0" eb="2">
      <t>トクベツ</t>
    </rPh>
    <phoneticPr fontId="1"/>
  </si>
  <si>
    <t>その他</t>
    <rPh sb="2" eb="3">
      <t>タ</t>
    </rPh>
    <phoneticPr fontId="1"/>
  </si>
  <si>
    <t>一般</t>
    <rPh sb="0" eb="2">
      <t>イッパン</t>
    </rPh>
    <phoneticPr fontId="1"/>
  </si>
  <si>
    <t>寡　婦</t>
    <rPh sb="0" eb="1">
      <t>ヤモメ</t>
    </rPh>
    <rPh sb="2" eb="3">
      <t>フ</t>
    </rPh>
    <phoneticPr fontId="1"/>
  </si>
  <si>
    <t>寡夫</t>
    <rPh sb="0" eb="2">
      <t>カフ</t>
    </rPh>
    <phoneticPr fontId="1"/>
  </si>
  <si>
    <t>勤労学生</t>
    <rPh sb="0" eb="2">
      <t>キンロウ</t>
    </rPh>
    <rPh sb="2" eb="4">
      <t>ガクセイ</t>
    </rPh>
    <phoneticPr fontId="1"/>
  </si>
  <si>
    <t>人</t>
    <rPh sb="0" eb="1">
      <t>ニン</t>
    </rPh>
    <phoneticPr fontId="1"/>
  </si>
  <si>
    <t>整 　理　 欄</t>
    <rPh sb="0" eb="1">
      <t>ヒトシ</t>
    </rPh>
    <rPh sb="3" eb="4">
      <t>リ</t>
    </rPh>
    <rPh sb="6" eb="7">
      <t>ラン</t>
    </rPh>
    <phoneticPr fontId="1"/>
  </si>
  <si>
    <t>電話番号</t>
    <rPh sb="0" eb="2">
      <t>デンワ</t>
    </rPh>
    <rPh sb="2" eb="4">
      <t>バンゴウ</t>
    </rPh>
    <phoneticPr fontId="1"/>
  </si>
  <si>
    <t>差引課税給与所得金額(⑨-⑰)及び算出年税額</t>
    <phoneticPr fontId="1"/>
  </si>
  <si>
    <t>給与等からの控除分（②+⑤）</t>
    <phoneticPr fontId="1"/>
  </si>
  <si>
    <t>16歳未満扶養親族</t>
    <rPh sb="2" eb="5">
      <t>サイミマン</t>
    </rPh>
    <rPh sb="5" eb="7">
      <t>フヨウ</t>
    </rPh>
    <rPh sb="7" eb="9">
      <t>シンゾク</t>
    </rPh>
    <phoneticPr fontId="1"/>
  </si>
  <si>
    <t>（受給者交付用）</t>
    <rPh sb="1" eb="4">
      <t>ジュキュウシャ</t>
    </rPh>
    <rPh sb="4" eb="6">
      <t>コウフ</t>
    </rPh>
    <rPh sb="6" eb="7">
      <t>ヨウ</t>
    </rPh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</si>
  <si>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</si>
  <si>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</si>
  <si>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</si>
  <si>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</si>
  <si>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※種別</t>
    <rPh sb="1" eb="3">
      <t>シュベツ</t>
    </rPh>
    <phoneticPr fontId="1"/>
  </si>
  <si>
    <t>※整理番号</t>
    <rPh sb="1" eb="3">
      <t>セイリ</t>
    </rPh>
    <rPh sb="3" eb="5">
      <t>バンゴウ</t>
    </rPh>
    <phoneticPr fontId="1"/>
  </si>
  <si>
    <t>人</t>
    <rPh sb="0" eb="1">
      <t>ジン</t>
    </rPh>
    <phoneticPr fontId="1"/>
  </si>
  <si>
    <t>従人</t>
    <rPh sb="0" eb="1">
      <t>ジュウ</t>
    </rPh>
    <phoneticPr fontId="1"/>
  </si>
  <si>
    <t>特定扶養親族</t>
    <rPh sb="0" eb="2">
      <t>トクテイ</t>
    </rPh>
    <rPh sb="2" eb="4">
      <t>フヨウ</t>
    </rPh>
    <rPh sb="4" eb="6">
      <t>シンゾク</t>
    </rPh>
    <phoneticPr fontId="1"/>
  </si>
  <si>
    <t>その他の扶養親族</t>
    <rPh sb="2" eb="3">
      <t>タ</t>
    </rPh>
    <rPh sb="4" eb="6">
      <t>フヨウ</t>
    </rPh>
    <rPh sb="6" eb="8">
      <t>シンゾク</t>
    </rPh>
    <phoneticPr fontId="1"/>
  </si>
  <si>
    <t>40,000,000円～</t>
    <rPh sb="10" eb="11">
      <t>エン</t>
    </rPh>
    <phoneticPr fontId="10"/>
  </si>
  <si>
    <t>[C]×0.45-4,796,000円</t>
    <rPh sb="18" eb="19">
      <t>エン</t>
    </rPh>
    <phoneticPr fontId="10"/>
  </si>
  <si>
    <t>18,000,000円～39,999,000円</t>
    <rPh sb="10" eb="11">
      <t>エン</t>
    </rPh>
    <rPh sb="22" eb="23">
      <t>エン</t>
    </rPh>
    <phoneticPr fontId="10"/>
  </si>
  <si>
    <t>平成27年度から用</t>
    <rPh sb="0" eb="2">
      <t>ヘイセイ</t>
    </rPh>
    <rPh sb="4" eb="6">
      <t>ネンド</t>
    </rPh>
    <rPh sb="8" eb="9">
      <t>ヨウ</t>
    </rPh>
    <phoneticPr fontId="1"/>
  </si>
  <si>
    <t>介護</t>
    <rPh sb="0" eb="2">
      <t>カイゴ</t>
    </rPh>
    <phoneticPr fontId="1"/>
  </si>
  <si>
    <t>個人年金</t>
    <rPh sb="0" eb="2">
      <t>コジン</t>
    </rPh>
    <rPh sb="2" eb="4">
      <t>ネンキン</t>
    </rPh>
    <phoneticPr fontId="1"/>
  </si>
  <si>
    <t>新</t>
    <rPh sb="0" eb="1">
      <t>シン</t>
    </rPh>
    <phoneticPr fontId="1"/>
  </si>
  <si>
    <t>旧</t>
    <rPh sb="0" eb="1">
      <t>キュウ</t>
    </rPh>
    <phoneticPr fontId="1"/>
  </si>
  <si>
    <t>地震</t>
    <rPh sb="0" eb="2">
      <t>ジシン</t>
    </rPh>
    <phoneticPr fontId="1"/>
  </si>
  <si>
    <t>旧長期</t>
    <rPh sb="0" eb="1">
      <t>キュウ</t>
    </rPh>
    <rPh sb="1" eb="3">
      <t>チョウキ</t>
    </rPh>
    <phoneticPr fontId="1"/>
  </si>
  <si>
    <t>控除額</t>
    <rPh sb="0" eb="2">
      <t>コウジョ</t>
    </rPh>
    <rPh sb="2" eb="3">
      <t>ガク</t>
    </rPh>
    <phoneticPr fontId="1"/>
  </si>
  <si>
    <t>（個人番号）</t>
    <rPh sb="1" eb="3">
      <t>コジン</t>
    </rPh>
    <rPh sb="3" eb="5">
      <t>バンゴウ</t>
    </rPh>
    <phoneticPr fontId="1"/>
  </si>
  <si>
    <t>個人番号</t>
    <rPh sb="0" eb="2">
      <t>コジン</t>
    </rPh>
    <rPh sb="2" eb="4">
      <t>バンゴウ</t>
    </rPh>
    <phoneticPr fontId="1"/>
  </si>
  <si>
    <t>社会保険料等の金額</t>
    <rPh sb="0" eb="2">
      <t>シャカイ</t>
    </rPh>
    <rPh sb="2" eb="5">
      <t>ホケンリョウ</t>
    </rPh>
    <rPh sb="5" eb="6">
      <t>トウ</t>
    </rPh>
    <rPh sb="7" eb="9">
      <t>キンガク</t>
    </rPh>
    <phoneticPr fontId="1"/>
  </si>
  <si>
    <t>生命保険料の控除額</t>
    <rPh sb="0" eb="2">
      <t>セイメイ</t>
    </rPh>
    <rPh sb="2" eb="5">
      <t>ホケンリョウ</t>
    </rPh>
    <rPh sb="6" eb="8">
      <t>コウジョ</t>
    </rPh>
    <rPh sb="8" eb="9">
      <t>ガク</t>
    </rPh>
    <phoneticPr fontId="1"/>
  </si>
  <si>
    <t>地震保険料の控除額</t>
    <rPh sb="0" eb="2">
      <t>ジシン</t>
    </rPh>
    <rPh sb="2" eb="5">
      <t>ホケンリョウ</t>
    </rPh>
    <rPh sb="6" eb="8">
      <t>コウジョ</t>
    </rPh>
    <rPh sb="8" eb="9">
      <t>ガク</t>
    </rPh>
    <phoneticPr fontId="1"/>
  </si>
  <si>
    <t>住宅借入金等特別控除の額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phoneticPr fontId="1"/>
  </si>
  <si>
    <t>非居住者である　親族の数</t>
    <rPh sb="0" eb="4">
      <t>ヒキョジュウシャ</t>
    </rPh>
    <rPh sb="8" eb="10">
      <t>シンゾク</t>
    </rPh>
    <rPh sb="11" eb="12">
      <t>カズ</t>
    </rPh>
    <phoneticPr fontId="1"/>
  </si>
  <si>
    <t>16歳未満扶養親族の数</t>
    <rPh sb="2" eb="5">
      <t>サイミマン</t>
    </rPh>
    <rPh sb="5" eb="7">
      <t>フヨウ</t>
    </rPh>
    <rPh sb="7" eb="9">
      <t>シンゾク</t>
    </rPh>
    <rPh sb="10" eb="11">
      <t>カズ</t>
    </rPh>
    <phoneticPr fontId="1"/>
  </si>
  <si>
    <t>特　別</t>
    <rPh sb="0" eb="1">
      <t>トク</t>
    </rPh>
    <rPh sb="2" eb="3">
      <t>ベツ</t>
    </rPh>
    <phoneticPr fontId="1"/>
  </si>
  <si>
    <t>(摘要）</t>
    <rPh sb="1" eb="3">
      <t>テキヨウ</t>
    </rPh>
    <phoneticPr fontId="1"/>
  </si>
  <si>
    <t>介護医療保　険料の金額</t>
    <rPh sb="0" eb="2">
      <t>カイゴ</t>
    </rPh>
    <rPh sb="2" eb="4">
      <t>イリョウ</t>
    </rPh>
    <rPh sb="4" eb="5">
      <t>タモツ</t>
    </rPh>
    <rPh sb="6" eb="7">
      <t>ケン</t>
    </rPh>
    <rPh sb="7" eb="8">
      <t>リョウ</t>
    </rPh>
    <rPh sb="9" eb="11">
      <t>キンガク</t>
    </rPh>
    <phoneticPr fontId="1"/>
  </si>
  <si>
    <t>住宅借入金等特別控除の額の内訳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rPh sb="13" eb="15">
      <t>ウチワケ</t>
    </rPh>
    <phoneticPr fontId="1"/>
  </si>
  <si>
    <t>住宅借入金等　　特別控除可能額</t>
    <rPh sb="0" eb="2">
      <t>ジュウタク</t>
    </rPh>
    <rPh sb="2" eb="4">
      <t>カリイレ</t>
    </rPh>
    <rPh sb="4" eb="5">
      <t>キン</t>
    </rPh>
    <rPh sb="5" eb="6">
      <t>トウ</t>
    </rPh>
    <rPh sb="8" eb="10">
      <t>トクベツ</t>
    </rPh>
    <rPh sb="10" eb="12">
      <t>コウジョ</t>
    </rPh>
    <rPh sb="12" eb="15">
      <t>カノウガク</t>
    </rPh>
    <phoneticPr fontId="1"/>
  </si>
  <si>
    <t>住宅借入金等　　　　　　特別控除適用数</t>
    <rPh sb="0" eb="2">
      <t>ジュウタク</t>
    </rPh>
    <rPh sb="2" eb="4">
      <t>カリイレ</t>
    </rPh>
    <rPh sb="4" eb="5">
      <t>キン</t>
    </rPh>
    <rPh sb="5" eb="6">
      <t>トウ</t>
    </rPh>
    <rPh sb="12" eb="14">
      <t>トクベツ</t>
    </rPh>
    <rPh sb="14" eb="16">
      <t>コウジョ</t>
    </rPh>
    <rPh sb="16" eb="18">
      <t>テキヨウ</t>
    </rPh>
    <rPh sb="18" eb="19">
      <t>スウ</t>
    </rPh>
    <phoneticPr fontId="1"/>
  </si>
  <si>
    <t>居住開始年月日（１回目）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</si>
  <si>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居住開始年月日（２回目）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</si>
  <si>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月</t>
    <rPh sb="0" eb="1">
      <t>ツキ</t>
    </rPh>
    <phoneticPr fontId="1"/>
  </si>
  <si>
    <t>住宅借入金等特別　　　控除区分（１回目）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</si>
  <si>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住宅借入金等特別　　　控除区分（２回目）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</si>
  <si>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　　　　年末残高（１回目）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</si>
  <si>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住宅借入金等　　　　年末残高（２回目）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</si>
  <si>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氏名</t>
    <rPh sb="0" eb="2">
      <t>シメイ</t>
    </rPh>
    <phoneticPr fontId="1"/>
  </si>
  <si>
    <t>（フリガナ）</t>
    <phoneticPr fontId="1"/>
  </si>
  <si>
    <t>区分</t>
    <rPh sb="0" eb="2">
      <t>クブン</t>
    </rPh>
    <phoneticPr fontId="1"/>
  </si>
  <si>
    <t>個人番号</t>
    <rPh sb="0" eb="2">
      <t>コジン</t>
    </rPh>
    <rPh sb="2" eb="4">
      <t>バンゴウ</t>
    </rPh>
    <phoneticPr fontId="1"/>
  </si>
  <si>
    <t>配偶者の　　　　　合計所得</t>
    <rPh sb="0" eb="3">
      <t>ハイグウシャ</t>
    </rPh>
    <rPh sb="9" eb="11">
      <t>ゴウケイ</t>
    </rPh>
    <rPh sb="11" eb="13">
      <t>ショトク</t>
    </rPh>
    <phoneticPr fontId="1"/>
  </si>
  <si>
    <t>円</t>
    <rPh sb="0" eb="1">
      <t>エン</t>
    </rPh>
    <phoneticPr fontId="1"/>
  </si>
  <si>
    <t>国民年金保険　　　　　　料等の金額</t>
    <rPh sb="0" eb="2">
      <t>コクミン</t>
    </rPh>
    <rPh sb="2" eb="4">
      <t>ネンキン</t>
    </rPh>
    <rPh sb="4" eb="6">
      <t>ホケン</t>
    </rPh>
    <rPh sb="12" eb="13">
      <t>リョウ</t>
    </rPh>
    <rPh sb="13" eb="14">
      <t>トウ</t>
    </rPh>
    <rPh sb="15" eb="17">
      <t>キンガク</t>
    </rPh>
    <phoneticPr fontId="1"/>
  </si>
  <si>
    <t>旧長期損害　　　　保険料の金額</t>
    <rPh sb="0" eb="1">
      <t>キュウ</t>
    </rPh>
    <rPh sb="1" eb="3">
      <t>チョウキ</t>
    </rPh>
    <rPh sb="3" eb="5">
      <t>ソンガイ</t>
    </rPh>
    <rPh sb="9" eb="11">
      <t>ホケン</t>
    </rPh>
    <rPh sb="11" eb="12">
      <t>リョウ</t>
    </rPh>
    <rPh sb="13" eb="15">
      <t>キンガク</t>
    </rPh>
    <phoneticPr fontId="1"/>
  </si>
  <si>
    <t>控除対象扶養親族</t>
    <rPh sb="0" eb="2">
      <t>コウジョ</t>
    </rPh>
    <rPh sb="2" eb="4">
      <t>タイショウ</t>
    </rPh>
    <rPh sb="4" eb="6">
      <t>フヨウ</t>
    </rPh>
    <rPh sb="6" eb="8">
      <t>シンゾク</t>
    </rPh>
    <phoneticPr fontId="1"/>
  </si>
  <si>
    <t>16歳未満の扶養親族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1"/>
  </si>
  <si>
    <t>（備考）</t>
    <rPh sb="1" eb="3">
      <t>ビコウ</t>
    </rPh>
    <phoneticPr fontId="1"/>
  </si>
  <si>
    <t>支 払 者</t>
    <phoneticPr fontId="1"/>
  </si>
  <si>
    <t>個人番号又は　　法人番号</t>
    <rPh sb="0" eb="2">
      <t>コジン</t>
    </rPh>
    <rPh sb="2" eb="4">
      <t>バンゴウ</t>
    </rPh>
    <rPh sb="4" eb="5">
      <t>マタ</t>
    </rPh>
    <rPh sb="8" eb="10">
      <t>ホウジン</t>
    </rPh>
    <rPh sb="10" eb="12">
      <t>バンゴウ</t>
    </rPh>
    <phoneticPr fontId="1"/>
  </si>
  <si>
    <t>住所（居所）　　又は所在地</t>
    <phoneticPr fontId="1"/>
  </si>
  <si>
    <t>氏名又は名称</t>
    <phoneticPr fontId="1"/>
  </si>
  <si>
    <t>（右詰で記載してください。）</t>
    <rPh sb="1" eb="2">
      <t>ミギ</t>
    </rPh>
    <rPh sb="2" eb="3">
      <t>ツメ</t>
    </rPh>
    <rPh sb="4" eb="6">
      <t>キサイ</t>
    </rPh>
    <phoneticPr fontId="1"/>
  </si>
  <si>
    <t>住宅借入金等特別控除適用数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0" eb="12">
      <t>テキヨウ</t>
    </rPh>
    <rPh sb="12" eb="13">
      <t>スウ</t>
    </rPh>
    <phoneticPr fontId="1"/>
  </si>
  <si>
    <t>支   払　を受け　　る者</t>
    <phoneticPr fontId="1"/>
  </si>
  <si>
    <t>５人目以降の控除対象扶養親族の個人番号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0" eb="12">
      <t>フヨウ</t>
    </rPh>
    <rPh sb="12" eb="14">
      <t>シンゾク</t>
    </rPh>
    <rPh sb="15" eb="17">
      <t>コジン</t>
    </rPh>
    <rPh sb="17" eb="19">
      <t>バンゴウ</t>
    </rPh>
    <phoneticPr fontId="1"/>
  </si>
  <si>
    <t>５人目以降の１６歳未満の扶養親族等の個人番号</t>
    <rPh sb="1" eb="2">
      <t>ニン</t>
    </rPh>
    <rPh sb="2" eb="3">
      <t>メ</t>
    </rPh>
    <rPh sb="3" eb="5">
      <t>イコウ</t>
    </rPh>
    <rPh sb="8" eb="9">
      <t>サイ</t>
    </rPh>
    <rPh sb="9" eb="11">
      <t>ミマン</t>
    </rPh>
    <rPh sb="12" eb="14">
      <t>フヨウ</t>
    </rPh>
    <rPh sb="14" eb="16">
      <t>シンゾク</t>
    </rPh>
    <rPh sb="16" eb="17">
      <t>トウ</t>
    </rPh>
    <rPh sb="18" eb="20">
      <t>コジン</t>
    </rPh>
    <rPh sb="20" eb="22">
      <t>バンゴウ</t>
    </rPh>
    <phoneticPr fontId="1"/>
  </si>
  <si>
    <t>の有無等</t>
    <phoneticPr fontId="1"/>
  </si>
  <si>
    <t>（役職名）</t>
    <rPh sb="1" eb="4">
      <t>ヤクショクメイ</t>
    </rPh>
    <phoneticPr fontId="1"/>
  </si>
  <si>
    <t>氏名</t>
    <rPh sb="0" eb="2">
      <t>シメイ</t>
    </rPh>
    <phoneticPr fontId="1"/>
  </si>
  <si>
    <t>障 害 者 の 数　　　　　　　　（本人を除く）</t>
    <rPh sb="0" eb="1">
      <t>ショウ</t>
    </rPh>
    <rPh sb="2" eb="3">
      <t>ガイ</t>
    </rPh>
    <rPh sb="4" eb="5">
      <t>モノ</t>
    </rPh>
    <rPh sb="8" eb="9">
      <t>カズ</t>
    </rPh>
    <rPh sb="18" eb="20">
      <t>ホンニン</t>
    </rPh>
    <rPh sb="21" eb="22">
      <t>ノゾ</t>
    </rPh>
    <phoneticPr fontId="1"/>
  </si>
  <si>
    <t>新個人年金         保険料の金額</t>
    <rPh sb="0" eb="1">
      <t>シン</t>
    </rPh>
    <rPh sb="1" eb="3">
      <t>コジン</t>
    </rPh>
    <rPh sb="3" eb="5">
      <t>ネンキン</t>
    </rPh>
    <rPh sb="14" eb="16">
      <t>ホケン</t>
    </rPh>
    <rPh sb="16" eb="17">
      <t>リョウ</t>
    </rPh>
    <rPh sb="18" eb="20">
      <t>キンガク</t>
    </rPh>
    <phoneticPr fontId="1"/>
  </si>
  <si>
    <t>旧個人年金      保険料の金額</t>
    <rPh sb="0" eb="1">
      <t>キュウ</t>
    </rPh>
    <rPh sb="1" eb="3">
      <t>コジン</t>
    </rPh>
    <rPh sb="3" eb="5">
      <t>ネンキン</t>
    </rPh>
    <rPh sb="11" eb="13">
      <t>ホケン</t>
    </rPh>
    <rPh sb="13" eb="14">
      <t>リョウ</t>
    </rPh>
    <rPh sb="15" eb="17">
      <t>キンガク</t>
    </rPh>
    <phoneticPr fontId="1"/>
  </si>
  <si>
    <t>同居　　　　老親等</t>
    <rPh sb="0" eb="2">
      <t>ドウキョ</t>
    </rPh>
    <rPh sb="6" eb="8">
      <t>ロウシン</t>
    </rPh>
    <rPh sb="8" eb="9">
      <t>トウ</t>
    </rPh>
    <phoneticPr fontId="1"/>
  </si>
  <si>
    <t>年金</t>
    <rPh sb="0" eb="2">
      <t>ネンキン</t>
    </rPh>
    <phoneticPr fontId="1"/>
  </si>
  <si>
    <t>合計</t>
    <rPh sb="0" eb="2">
      <t>ゴウケイ</t>
    </rPh>
    <phoneticPr fontId="1"/>
  </si>
  <si>
    <t>同居特別</t>
    <rPh sb="0" eb="2">
      <t>ドウキョ</t>
    </rPh>
    <rPh sb="2" eb="4">
      <t>トクベツ</t>
    </rPh>
    <phoneticPr fontId="1"/>
  </si>
  <si>
    <t>（市区町村提出用）</t>
    <rPh sb="1" eb="3">
      <t>シク</t>
    </rPh>
    <rPh sb="3" eb="5">
      <t>チョウソン</t>
    </rPh>
    <rPh sb="5" eb="8">
      <t>テイシュツヨウ</t>
    </rPh>
    <phoneticPr fontId="1"/>
  </si>
  <si>
    <t>支   払　を受け　　る者</t>
    <phoneticPr fontId="1"/>
  </si>
  <si>
    <t>※</t>
    <phoneticPr fontId="1"/>
  </si>
  <si>
    <t>※</t>
    <phoneticPr fontId="1"/>
  </si>
  <si>
    <t>※</t>
    <phoneticPr fontId="1"/>
  </si>
  <si>
    <t>支   払　を受け　　る者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</si>
  <si>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</si>
  <si>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</si>
  <si>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</si>
  <si>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</si>
  <si>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</si>
  <si>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</si>
  <si>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</si>
  <si>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</si>
  <si>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</si>
  <si>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</si>
  <si>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有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</si>
  <si>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</si>
  <si>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</si>
  <si>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</si>
  <si>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</si>
  <si>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</si>
  <si>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</si>
  <si>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</si>
  <si>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</si>
  <si>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</si>
  <si>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</si>
  <si>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</si>
  <si>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</si>
  <si>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</si>
  <si>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</si>
  <si>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</si>
  <si>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</si>
  <si>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</si>
  <si>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</si>
  <si>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</si>
  <si>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</si>
  <si>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</si>
  <si>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給与所得の源泉徴収票</t>
    <phoneticPr fontId="1"/>
  </si>
  <si>
    <t>給与支払報告書（個人別明細書)</t>
    <phoneticPr fontId="1"/>
  </si>
  <si>
    <t>住所</t>
    <rPh sb="0" eb="2">
      <t>ジュウショ</t>
    </rPh>
    <phoneticPr fontId="1"/>
  </si>
  <si>
    <t>番号1</t>
    <rPh sb="0" eb="2">
      <t>バンゴウ</t>
    </rPh>
    <phoneticPr fontId="1"/>
  </si>
  <si>
    <t>番号2</t>
    <rPh sb="0" eb="2">
      <t>バンゴウ</t>
    </rPh>
    <phoneticPr fontId="1"/>
  </si>
  <si>
    <t>番号3</t>
    <rPh sb="0" eb="2">
      <t>バンゴウ</t>
    </rPh>
    <phoneticPr fontId="1"/>
  </si>
  <si>
    <t>番号4</t>
    <rPh sb="0" eb="2">
      <t>バンゴウ</t>
    </rPh>
    <phoneticPr fontId="1"/>
  </si>
  <si>
    <t>年末調整の要否</t>
    <rPh sb="0" eb="2">
      <t>ネンマツ</t>
    </rPh>
    <rPh sb="2" eb="4">
      <t>チョウセイ</t>
    </rPh>
    <rPh sb="5" eb="7">
      <t>ヨウヒ</t>
    </rPh>
    <phoneticPr fontId="1"/>
  </si>
  <si>
    <t>ＩＤ</t>
    <phoneticPr fontId="1"/>
  </si>
  <si>
    <t>フリガナ1</t>
    <phoneticPr fontId="1"/>
  </si>
  <si>
    <t>フリガナ2</t>
    <phoneticPr fontId="1"/>
  </si>
  <si>
    <t>氏名1</t>
    <rPh sb="0" eb="2">
      <t>シメイ</t>
    </rPh>
    <phoneticPr fontId="1"/>
  </si>
  <si>
    <t>氏名2</t>
    <rPh sb="0" eb="2">
      <t>シメイ</t>
    </rPh>
    <phoneticPr fontId="1"/>
  </si>
  <si>
    <t>役職</t>
    <rPh sb="0" eb="2">
      <t>ヤクショク</t>
    </rPh>
    <phoneticPr fontId="1"/>
  </si>
  <si>
    <t>受給者番号</t>
    <rPh sb="0" eb="3">
      <t>ジュキュウシャ</t>
    </rPh>
    <rPh sb="3" eb="5">
      <t>バンゴウ</t>
    </rPh>
    <phoneticPr fontId="1"/>
  </si>
  <si>
    <t>郵便番号1</t>
    <rPh sb="0" eb="4">
      <t>ユウビンバンゴウ</t>
    </rPh>
    <phoneticPr fontId="1"/>
  </si>
  <si>
    <t>郵便番号2</t>
    <rPh sb="0" eb="4">
      <t>ユウビンバンゴウ</t>
    </rPh>
    <phoneticPr fontId="1"/>
  </si>
  <si>
    <t>住所</t>
    <rPh sb="0" eb="2">
      <t>ジュウショ</t>
    </rPh>
    <phoneticPr fontId="1"/>
  </si>
  <si>
    <t>個人番号1</t>
    <rPh sb="0" eb="2">
      <t>コジン</t>
    </rPh>
    <rPh sb="2" eb="4">
      <t>バンゴウ</t>
    </rPh>
    <phoneticPr fontId="1"/>
  </si>
  <si>
    <t>個人番号2</t>
    <rPh sb="0" eb="2">
      <t>コジン</t>
    </rPh>
    <rPh sb="2" eb="4">
      <t>バンゴウ</t>
    </rPh>
    <phoneticPr fontId="1"/>
  </si>
  <si>
    <t>個人番号3</t>
    <rPh sb="0" eb="2">
      <t>コジン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</si>
  <si>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</si>
  <si>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</si>
  <si>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</si>
  <si>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種別</t>
    <rPh sb="0" eb="2">
      <t>シュベツ</t>
    </rPh>
    <phoneticPr fontId="1"/>
  </si>
  <si>
    <t>扶養申告書</t>
    <rPh sb="0" eb="2">
      <t>フヨウ</t>
    </rPh>
    <rPh sb="2" eb="4">
      <t>シンコク</t>
    </rPh>
    <rPh sb="4" eb="5">
      <t>ショ</t>
    </rPh>
    <phoneticPr fontId="1"/>
  </si>
  <si>
    <t>就職</t>
    <rPh sb="0" eb="2">
      <t>シュウショク</t>
    </rPh>
    <phoneticPr fontId="1"/>
  </si>
  <si>
    <t>退職</t>
    <rPh sb="0" eb="2">
      <t>タイショク</t>
    </rPh>
    <phoneticPr fontId="1"/>
  </si>
  <si>
    <t>賞月1</t>
    <rPh sb="0" eb="1">
      <t>ショウ</t>
    </rPh>
    <rPh sb="1" eb="2">
      <t>ツキ</t>
    </rPh>
    <phoneticPr fontId="1"/>
  </si>
  <si>
    <t>賞月2</t>
    <rPh sb="0" eb="1">
      <t>ショウ</t>
    </rPh>
    <rPh sb="1" eb="2">
      <t>ツキ</t>
    </rPh>
    <phoneticPr fontId="1"/>
  </si>
  <si>
    <t>賞月3</t>
    <rPh sb="0" eb="1">
      <t>ショウ</t>
    </rPh>
    <rPh sb="1" eb="2">
      <t>ツキ</t>
    </rPh>
    <phoneticPr fontId="1"/>
  </si>
  <si>
    <t>賞月4</t>
    <rPh sb="0" eb="1">
      <t>ショウ</t>
    </rPh>
    <rPh sb="1" eb="2">
      <t>ツキ</t>
    </rPh>
    <phoneticPr fontId="1"/>
  </si>
  <si>
    <t>賞日1</t>
    <rPh sb="0" eb="1">
      <t>ショウ</t>
    </rPh>
    <rPh sb="1" eb="2">
      <t>ヒ</t>
    </rPh>
    <phoneticPr fontId="1"/>
  </si>
  <si>
    <t>賞日2</t>
    <rPh sb="0" eb="1">
      <t>ショウ</t>
    </rPh>
    <rPh sb="1" eb="2">
      <t>ヒ</t>
    </rPh>
    <phoneticPr fontId="1"/>
  </si>
  <si>
    <t>賞日3</t>
    <rPh sb="0" eb="1">
      <t>ショウ</t>
    </rPh>
    <rPh sb="1" eb="2">
      <t>ヒ</t>
    </rPh>
    <phoneticPr fontId="1"/>
  </si>
  <si>
    <t>賞日4</t>
    <rPh sb="0" eb="1">
      <t>ショウ</t>
    </rPh>
    <rPh sb="1" eb="2">
      <t>ヒ</t>
    </rPh>
    <phoneticPr fontId="1"/>
  </si>
  <si>
    <t>賞扶1</t>
    <rPh sb="0" eb="1">
      <t>ショウ</t>
    </rPh>
    <rPh sb="1" eb="2">
      <t>フ</t>
    </rPh>
    <phoneticPr fontId="1"/>
  </si>
  <si>
    <t>賞扶2</t>
    <rPh sb="0" eb="1">
      <t>ショウ</t>
    </rPh>
    <rPh sb="1" eb="2">
      <t>フ</t>
    </rPh>
    <phoneticPr fontId="1"/>
  </si>
  <si>
    <t>賞扶3</t>
    <rPh sb="0" eb="1">
      <t>ショウ</t>
    </rPh>
    <rPh sb="1" eb="2">
      <t>フ</t>
    </rPh>
    <phoneticPr fontId="1"/>
  </si>
  <si>
    <t>賞扶4</t>
    <rPh sb="0" eb="1">
      <t>ショウ</t>
    </rPh>
    <rPh sb="1" eb="2">
      <t>フ</t>
    </rPh>
    <phoneticPr fontId="1"/>
  </si>
  <si>
    <t>賞％1</t>
    <rPh sb="0" eb="1">
      <t>ショウ</t>
    </rPh>
    <phoneticPr fontId="1"/>
  </si>
  <si>
    <t>賞％2</t>
    <rPh sb="0" eb="1">
      <t>ショウ</t>
    </rPh>
    <phoneticPr fontId="1"/>
  </si>
  <si>
    <t>賞％3</t>
    <rPh sb="0" eb="1">
      <t>ショウ</t>
    </rPh>
    <phoneticPr fontId="1"/>
  </si>
  <si>
    <t>賞％4</t>
    <rPh sb="0" eb="1">
      <t>ショウ</t>
    </rPh>
    <phoneticPr fontId="1"/>
  </si>
  <si>
    <t>給税1</t>
    <rPh sb="0" eb="1">
      <t>キュウ</t>
    </rPh>
    <rPh sb="1" eb="2">
      <t>ゼイ</t>
    </rPh>
    <phoneticPr fontId="1"/>
  </si>
  <si>
    <t>給月1</t>
    <rPh sb="0" eb="1">
      <t>キュウ</t>
    </rPh>
    <rPh sb="1" eb="2">
      <t>ツキ</t>
    </rPh>
    <phoneticPr fontId="1"/>
  </si>
  <si>
    <t>給月2</t>
    <rPh sb="0" eb="1">
      <t>キュウ</t>
    </rPh>
    <rPh sb="1" eb="2">
      <t>ツキ</t>
    </rPh>
    <phoneticPr fontId="1"/>
  </si>
  <si>
    <t>給月3</t>
    <rPh sb="0" eb="1">
      <t>キュウ</t>
    </rPh>
    <rPh sb="1" eb="2">
      <t>ツキ</t>
    </rPh>
    <phoneticPr fontId="1"/>
  </si>
  <si>
    <t>給月4</t>
    <rPh sb="0" eb="1">
      <t>キュウ</t>
    </rPh>
    <rPh sb="1" eb="2">
      <t>ツキ</t>
    </rPh>
    <phoneticPr fontId="1"/>
  </si>
  <si>
    <t>給月5</t>
    <rPh sb="0" eb="1">
      <t>キュウ</t>
    </rPh>
    <rPh sb="1" eb="2">
      <t>ツキ</t>
    </rPh>
    <phoneticPr fontId="1"/>
  </si>
  <si>
    <t>給月6</t>
    <rPh sb="0" eb="1">
      <t>キュウ</t>
    </rPh>
    <rPh sb="1" eb="2">
      <t>ツキ</t>
    </rPh>
    <phoneticPr fontId="1"/>
  </si>
  <si>
    <t>給月7</t>
    <rPh sb="0" eb="1">
      <t>キュウ</t>
    </rPh>
    <rPh sb="1" eb="2">
      <t>ツキ</t>
    </rPh>
    <phoneticPr fontId="1"/>
  </si>
  <si>
    <t>給月8</t>
    <rPh sb="0" eb="1">
      <t>キュウ</t>
    </rPh>
    <rPh sb="1" eb="2">
      <t>ツキ</t>
    </rPh>
    <phoneticPr fontId="1"/>
  </si>
  <si>
    <t>給月9</t>
    <rPh sb="0" eb="1">
      <t>キュウ</t>
    </rPh>
    <rPh sb="1" eb="2">
      <t>ツキ</t>
    </rPh>
    <phoneticPr fontId="1"/>
  </si>
  <si>
    <t>給月10</t>
    <rPh sb="0" eb="1">
      <t>キュウ</t>
    </rPh>
    <rPh sb="1" eb="2">
      <t>ツキ</t>
    </rPh>
    <phoneticPr fontId="1"/>
  </si>
  <si>
    <t>給月11</t>
    <rPh sb="0" eb="1">
      <t>キュウ</t>
    </rPh>
    <rPh sb="1" eb="2">
      <t>ツキ</t>
    </rPh>
    <phoneticPr fontId="1"/>
  </si>
  <si>
    <t>給月12</t>
    <rPh sb="0" eb="1">
      <t>キュウ</t>
    </rPh>
    <rPh sb="1" eb="2">
      <t>ツキ</t>
    </rPh>
    <phoneticPr fontId="1"/>
  </si>
  <si>
    <t>給日1</t>
    <rPh sb="0" eb="1">
      <t>キュウ</t>
    </rPh>
    <rPh sb="1" eb="2">
      <t>ヒ</t>
    </rPh>
    <phoneticPr fontId="1"/>
  </si>
  <si>
    <t>給日2</t>
    <rPh sb="0" eb="1">
      <t>キュウ</t>
    </rPh>
    <rPh sb="1" eb="2">
      <t>ヒ</t>
    </rPh>
    <phoneticPr fontId="1"/>
  </si>
  <si>
    <t>給日3</t>
    <rPh sb="0" eb="1">
      <t>キュウ</t>
    </rPh>
    <rPh sb="1" eb="2">
      <t>ヒ</t>
    </rPh>
    <phoneticPr fontId="1"/>
  </si>
  <si>
    <t>給日4</t>
    <rPh sb="0" eb="1">
      <t>キュウ</t>
    </rPh>
    <rPh sb="1" eb="2">
      <t>ヒ</t>
    </rPh>
    <phoneticPr fontId="1"/>
  </si>
  <si>
    <t>給日5</t>
    <rPh sb="0" eb="1">
      <t>キュウ</t>
    </rPh>
    <rPh sb="1" eb="2">
      <t>ヒ</t>
    </rPh>
    <phoneticPr fontId="1"/>
  </si>
  <si>
    <t>給日6</t>
    <rPh sb="0" eb="1">
      <t>キュウ</t>
    </rPh>
    <rPh sb="1" eb="2">
      <t>ヒ</t>
    </rPh>
    <phoneticPr fontId="1"/>
  </si>
  <si>
    <t>給日7</t>
    <rPh sb="0" eb="1">
      <t>キュウ</t>
    </rPh>
    <rPh sb="1" eb="2">
      <t>ヒ</t>
    </rPh>
    <phoneticPr fontId="1"/>
  </si>
  <si>
    <t>給日8</t>
    <rPh sb="0" eb="1">
      <t>キュウ</t>
    </rPh>
    <rPh sb="1" eb="2">
      <t>ヒ</t>
    </rPh>
    <phoneticPr fontId="1"/>
  </si>
  <si>
    <t>給日9</t>
    <rPh sb="0" eb="1">
      <t>キュウ</t>
    </rPh>
    <rPh sb="1" eb="2">
      <t>ヒ</t>
    </rPh>
    <phoneticPr fontId="1"/>
  </si>
  <si>
    <t>給日10</t>
    <rPh sb="0" eb="1">
      <t>キュウ</t>
    </rPh>
    <rPh sb="1" eb="2">
      <t>ヒ</t>
    </rPh>
    <phoneticPr fontId="1"/>
  </si>
  <si>
    <t>給日11</t>
    <rPh sb="0" eb="1">
      <t>キュウ</t>
    </rPh>
    <rPh sb="1" eb="2">
      <t>ヒ</t>
    </rPh>
    <phoneticPr fontId="1"/>
  </si>
  <si>
    <t>給日12</t>
    <rPh sb="0" eb="1">
      <t>キュウ</t>
    </rPh>
    <rPh sb="1" eb="2">
      <t>ヒ</t>
    </rPh>
    <phoneticPr fontId="1"/>
  </si>
  <si>
    <t>給税2</t>
    <rPh sb="0" eb="1">
      <t>キュウ</t>
    </rPh>
    <rPh sb="1" eb="2">
      <t>ゼイ</t>
    </rPh>
    <phoneticPr fontId="1"/>
  </si>
  <si>
    <t>給税3</t>
    <rPh sb="0" eb="1">
      <t>キュウ</t>
    </rPh>
    <rPh sb="1" eb="2">
      <t>ゼイ</t>
    </rPh>
    <phoneticPr fontId="1"/>
  </si>
  <si>
    <t>給税4</t>
    <rPh sb="0" eb="1">
      <t>キュウ</t>
    </rPh>
    <rPh sb="1" eb="2">
      <t>ゼイ</t>
    </rPh>
    <phoneticPr fontId="1"/>
  </si>
  <si>
    <t>給税5</t>
    <rPh sb="0" eb="1">
      <t>キュウ</t>
    </rPh>
    <rPh sb="1" eb="2">
      <t>ゼイ</t>
    </rPh>
    <phoneticPr fontId="1"/>
  </si>
  <si>
    <t>給税6</t>
    <rPh sb="0" eb="1">
      <t>キュウ</t>
    </rPh>
    <rPh sb="1" eb="2">
      <t>ゼイ</t>
    </rPh>
    <phoneticPr fontId="1"/>
  </si>
  <si>
    <t>給税7</t>
    <rPh sb="0" eb="1">
      <t>キュウ</t>
    </rPh>
    <rPh sb="1" eb="2">
      <t>ゼイ</t>
    </rPh>
    <phoneticPr fontId="1"/>
  </si>
  <si>
    <t>給税8</t>
    <rPh sb="0" eb="1">
      <t>キュウ</t>
    </rPh>
    <rPh sb="1" eb="2">
      <t>ゼイ</t>
    </rPh>
    <phoneticPr fontId="1"/>
  </si>
  <si>
    <t>給税9</t>
    <rPh sb="0" eb="1">
      <t>キュウ</t>
    </rPh>
    <rPh sb="1" eb="2">
      <t>ゼイ</t>
    </rPh>
    <phoneticPr fontId="1"/>
  </si>
  <si>
    <t>給税10</t>
    <rPh sb="0" eb="1">
      <t>キュウ</t>
    </rPh>
    <rPh sb="1" eb="2">
      <t>ゼイ</t>
    </rPh>
    <phoneticPr fontId="1"/>
  </si>
  <si>
    <t>給税11</t>
    <rPh sb="0" eb="1">
      <t>キュウ</t>
    </rPh>
    <rPh sb="1" eb="2">
      <t>ゼイ</t>
    </rPh>
    <phoneticPr fontId="1"/>
  </si>
  <si>
    <t>給税12</t>
    <rPh sb="0" eb="1">
      <t>キュウ</t>
    </rPh>
    <rPh sb="1" eb="2">
      <t>ゼイ</t>
    </rPh>
    <phoneticPr fontId="1"/>
  </si>
  <si>
    <t>賞税1</t>
    <rPh sb="0" eb="1">
      <t>ショウ</t>
    </rPh>
    <rPh sb="1" eb="2">
      <t>ゼイ</t>
    </rPh>
    <phoneticPr fontId="1"/>
  </si>
  <si>
    <t>賞税2</t>
    <rPh sb="0" eb="1">
      <t>ショウ</t>
    </rPh>
    <rPh sb="1" eb="2">
      <t>ゼイ</t>
    </rPh>
    <phoneticPr fontId="1"/>
  </si>
  <si>
    <t>賞税3</t>
    <rPh sb="0" eb="1">
      <t>ショウ</t>
    </rPh>
    <rPh sb="1" eb="2">
      <t>ゼイ</t>
    </rPh>
    <phoneticPr fontId="1"/>
  </si>
  <si>
    <t>賞税4</t>
    <rPh sb="0" eb="1">
      <t>ショウ</t>
    </rPh>
    <rPh sb="1" eb="2">
      <t>ゼイ</t>
    </rPh>
    <phoneticPr fontId="1"/>
  </si>
  <si>
    <t>前税</t>
    <rPh sb="0" eb="1">
      <t>マエ</t>
    </rPh>
    <rPh sb="1" eb="2">
      <t>ゼイ</t>
    </rPh>
    <phoneticPr fontId="1"/>
  </si>
  <si>
    <t>障害者特別</t>
    <rPh sb="0" eb="3">
      <t>ショウガイシャ</t>
    </rPh>
    <rPh sb="3" eb="5">
      <t>トクベツ</t>
    </rPh>
    <phoneticPr fontId="1"/>
  </si>
  <si>
    <t>障害者その他</t>
    <rPh sb="0" eb="3">
      <t>ショウガイシャ</t>
    </rPh>
    <rPh sb="5" eb="6">
      <t>タ</t>
    </rPh>
    <phoneticPr fontId="1"/>
  </si>
  <si>
    <t>配偶者の有無</t>
    <rPh sb="0" eb="3">
      <t>ハイグウシャ</t>
    </rPh>
    <rPh sb="4" eb="6">
      <t>ウム</t>
    </rPh>
    <phoneticPr fontId="1"/>
  </si>
  <si>
    <t>配偶者の合計所得金額</t>
    <rPh sb="0" eb="3">
      <t>ハイグウシャ</t>
    </rPh>
    <rPh sb="4" eb="6">
      <t>ゴウケイ</t>
    </rPh>
    <rPh sb="6" eb="8">
      <t>ショトク</t>
    </rPh>
    <rPh sb="8" eb="10">
      <t>キンガク</t>
    </rPh>
    <phoneticPr fontId="1"/>
  </si>
  <si>
    <t>配偶者フリガナ</t>
    <rPh sb="0" eb="3">
      <t>ハイグウシャ</t>
    </rPh>
    <phoneticPr fontId="1"/>
  </si>
  <si>
    <t>配偶者氏名</t>
    <rPh sb="0" eb="3">
      <t>ハイグウシャ</t>
    </rPh>
    <rPh sb="3" eb="5">
      <t>シメイ</t>
    </rPh>
    <phoneticPr fontId="1"/>
  </si>
  <si>
    <t>配偶者区分</t>
    <rPh sb="0" eb="3">
      <t>ハイグウシャ</t>
    </rPh>
    <rPh sb="3" eb="5">
      <t>クブン</t>
    </rPh>
    <phoneticPr fontId="1"/>
  </si>
  <si>
    <t>配偶者番号1</t>
    <rPh sb="0" eb="3">
      <t>ハイグウシャ</t>
    </rPh>
    <rPh sb="3" eb="5">
      <t>バンゴウ</t>
    </rPh>
    <phoneticPr fontId="1"/>
  </si>
  <si>
    <t>配偶者番号2</t>
    <rPh sb="0" eb="3">
      <t>ハイグウシャ</t>
    </rPh>
    <rPh sb="3" eb="5">
      <t>バンゴウ</t>
    </rPh>
    <phoneticPr fontId="1"/>
  </si>
  <si>
    <t>配偶者番号3</t>
    <rPh sb="0" eb="3">
      <t>ハイグウシャ</t>
    </rPh>
    <rPh sb="3" eb="5">
      <t>バンゴウ</t>
    </rPh>
    <phoneticPr fontId="1"/>
  </si>
  <si>
    <t>ﾌﾖｳ1</t>
    <phoneticPr fontId="1"/>
  </si>
  <si>
    <t>ﾌﾖｳ2</t>
  </si>
  <si>
    <t>ﾌﾖｳ3</t>
  </si>
  <si>
    <t>ﾌﾖｳ4</t>
  </si>
  <si>
    <t>ﾌﾖｳ5</t>
  </si>
  <si>
    <t>ﾌﾖｳ6</t>
  </si>
  <si>
    <t>ﾌﾖｳ7</t>
  </si>
  <si>
    <t>ﾌﾖｳ8</t>
  </si>
  <si>
    <t>ﾌﾖｳ9</t>
  </si>
  <si>
    <t>ﾌﾖｳ10</t>
  </si>
  <si>
    <t>扶1</t>
    <rPh sb="0" eb="1">
      <t>フ</t>
    </rPh>
    <phoneticPr fontId="1"/>
  </si>
  <si>
    <t>扶2</t>
    <rPh sb="0" eb="1">
      <t>フ</t>
    </rPh>
    <phoneticPr fontId="1"/>
  </si>
  <si>
    <t>扶3</t>
    <rPh sb="0" eb="1">
      <t>フ</t>
    </rPh>
    <phoneticPr fontId="1"/>
  </si>
  <si>
    <t>扶4</t>
    <rPh sb="0" eb="1">
      <t>フ</t>
    </rPh>
    <phoneticPr fontId="1"/>
  </si>
  <si>
    <t>扶5</t>
    <rPh sb="0" eb="1">
      <t>フ</t>
    </rPh>
    <phoneticPr fontId="1"/>
  </si>
  <si>
    <t>扶6</t>
    <rPh sb="0" eb="1">
      <t>フ</t>
    </rPh>
    <phoneticPr fontId="1"/>
  </si>
  <si>
    <t>扶7</t>
    <rPh sb="0" eb="1">
      <t>フ</t>
    </rPh>
    <phoneticPr fontId="1"/>
  </si>
  <si>
    <t>扶8</t>
    <rPh sb="0" eb="1">
      <t>フ</t>
    </rPh>
    <phoneticPr fontId="1"/>
  </si>
  <si>
    <t>扶9</t>
    <rPh sb="0" eb="1">
      <t>フ</t>
    </rPh>
    <phoneticPr fontId="1"/>
  </si>
  <si>
    <t>扶10</t>
    <rPh sb="0" eb="1">
      <t>フ</t>
    </rPh>
    <phoneticPr fontId="1"/>
  </si>
  <si>
    <t>種類1</t>
    <rPh sb="0" eb="2">
      <t>シュルイ</t>
    </rPh>
    <phoneticPr fontId="1"/>
  </si>
  <si>
    <t>種類2</t>
    <rPh sb="0" eb="2">
      <t>シュルイ</t>
    </rPh>
    <phoneticPr fontId="1"/>
  </si>
  <si>
    <t>種類3</t>
    <rPh sb="0" eb="2">
      <t>シュルイ</t>
    </rPh>
    <phoneticPr fontId="1"/>
  </si>
  <si>
    <t>種類4</t>
    <rPh sb="0" eb="2">
      <t>シュルイ</t>
    </rPh>
    <phoneticPr fontId="1"/>
  </si>
  <si>
    <t>種類5</t>
    <rPh sb="0" eb="2">
      <t>シュルイ</t>
    </rPh>
    <phoneticPr fontId="1"/>
  </si>
  <si>
    <t>種類6</t>
    <rPh sb="0" eb="2">
      <t>シュルイ</t>
    </rPh>
    <phoneticPr fontId="1"/>
  </si>
  <si>
    <t>番1</t>
    <rPh sb="0" eb="1">
      <t>バン</t>
    </rPh>
    <phoneticPr fontId="1"/>
  </si>
  <si>
    <t>番2</t>
    <rPh sb="0" eb="1">
      <t>バン</t>
    </rPh>
    <phoneticPr fontId="1"/>
  </si>
  <si>
    <t>番3</t>
    <rPh sb="0" eb="1">
      <t>バン</t>
    </rPh>
    <phoneticPr fontId="1"/>
  </si>
  <si>
    <t>番4</t>
    <rPh sb="0" eb="1">
      <t>バン</t>
    </rPh>
    <phoneticPr fontId="1"/>
  </si>
  <si>
    <t>番5</t>
    <rPh sb="0" eb="1">
      <t>バン</t>
    </rPh>
    <phoneticPr fontId="1"/>
  </si>
  <si>
    <t>番6</t>
    <rPh sb="0" eb="1">
      <t>バン</t>
    </rPh>
    <phoneticPr fontId="1"/>
  </si>
  <si>
    <t>番7</t>
    <rPh sb="0" eb="1">
      <t>バン</t>
    </rPh>
    <phoneticPr fontId="1"/>
  </si>
  <si>
    <t>番8</t>
    <rPh sb="0" eb="1">
      <t>バン</t>
    </rPh>
    <phoneticPr fontId="1"/>
  </si>
  <si>
    <t>番9</t>
    <rPh sb="0" eb="1">
      <t>バン</t>
    </rPh>
    <phoneticPr fontId="1"/>
  </si>
  <si>
    <t>番10</t>
    <rPh sb="0" eb="1">
      <t>バン</t>
    </rPh>
    <phoneticPr fontId="1"/>
  </si>
  <si>
    <t>番11</t>
    <rPh sb="0" eb="1">
      <t>バン</t>
    </rPh>
    <phoneticPr fontId="1"/>
  </si>
  <si>
    <t>番12</t>
    <rPh sb="0" eb="1">
      <t>バン</t>
    </rPh>
    <phoneticPr fontId="1"/>
  </si>
  <si>
    <t>番13</t>
    <rPh sb="0" eb="1">
      <t>バン</t>
    </rPh>
    <phoneticPr fontId="1"/>
  </si>
  <si>
    <t>番14</t>
    <rPh sb="0" eb="1">
      <t>バン</t>
    </rPh>
    <phoneticPr fontId="1"/>
  </si>
  <si>
    <t>番15</t>
    <rPh sb="0" eb="1">
      <t>バン</t>
    </rPh>
    <phoneticPr fontId="1"/>
  </si>
  <si>
    <t>番16</t>
    <rPh sb="0" eb="1">
      <t>バン</t>
    </rPh>
    <phoneticPr fontId="1"/>
  </si>
  <si>
    <t>番17</t>
    <rPh sb="0" eb="1">
      <t>バン</t>
    </rPh>
    <phoneticPr fontId="1"/>
  </si>
  <si>
    <t>番18</t>
    <rPh sb="0" eb="1">
      <t>バン</t>
    </rPh>
    <phoneticPr fontId="1"/>
  </si>
  <si>
    <t>番19</t>
    <rPh sb="0" eb="1">
      <t>バン</t>
    </rPh>
    <phoneticPr fontId="1"/>
  </si>
  <si>
    <t>番20</t>
    <rPh sb="0" eb="1">
      <t>バン</t>
    </rPh>
    <phoneticPr fontId="1"/>
  </si>
  <si>
    <t>番21</t>
    <rPh sb="0" eb="1">
      <t>バン</t>
    </rPh>
    <phoneticPr fontId="1"/>
  </si>
  <si>
    <t>番22</t>
    <rPh sb="0" eb="1">
      <t>バン</t>
    </rPh>
    <phoneticPr fontId="1"/>
  </si>
  <si>
    <t>番23</t>
    <rPh sb="0" eb="1">
      <t>バン</t>
    </rPh>
    <phoneticPr fontId="1"/>
  </si>
  <si>
    <t>番24</t>
    <rPh sb="0" eb="1">
      <t>バン</t>
    </rPh>
    <phoneticPr fontId="1"/>
  </si>
  <si>
    <t>番25</t>
    <rPh sb="0" eb="1">
      <t>バン</t>
    </rPh>
    <phoneticPr fontId="1"/>
  </si>
  <si>
    <t>番26</t>
    <rPh sb="0" eb="1">
      <t>バン</t>
    </rPh>
    <phoneticPr fontId="1"/>
  </si>
  <si>
    <t>番27</t>
    <rPh sb="0" eb="1">
      <t>バン</t>
    </rPh>
    <phoneticPr fontId="1"/>
  </si>
  <si>
    <t>番28</t>
    <rPh sb="0" eb="1">
      <t>バン</t>
    </rPh>
    <phoneticPr fontId="1"/>
  </si>
  <si>
    <t>番29</t>
    <rPh sb="0" eb="1">
      <t>バン</t>
    </rPh>
    <phoneticPr fontId="1"/>
  </si>
  <si>
    <t>番30</t>
    <rPh sb="0" eb="1">
      <t>バン</t>
    </rPh>
    <phoneticPr fontId="1"/>
  </si>
  <si>
    <t>障1</t>
    <rPh sb="0" eb="1">
      <t>ショウ</t>
    </rPh>
    <phoneticPr fontId="1"/>
  </si>
  <si>
    <t>障2</t>
    <rPh sb="0" eb="1">
      <t>ショウ</t>
    </rPh>
    <phoneticPr fontId="1"/>
  </si>
  <si>
    <t>障3</t>
    <rPh sb="0" eb="1">
      <t>ショウ</t>
    </rPh>
    <phoneticPr fontId="1"/>
  </si>
  <si>
    <t>障4</t>
    <rPh sb="0" eb="1">
      <t>ショウ</t>
    </rPh>
    <phoneticPr fontId="1"/>
  </si>
  <si>
    <t>障5</t>
    <rPh sb="0" eb="1">
      <t>ショウ</t>
    </rPh>
    <phoneticPr fontId="1"/>
  </si>
  <si>
    <t>障6</t>
    <rPh sb="0" eb="1">
      <t>ショウ</t>
    </rPh>
    <phoneticPr fontId="1"/>
  </si>
  <si>
    <t>障7</t>
    <rPh sb="0" eb="1">
      <t>ショウ</t>
    </rPh>
    <phoneticPr fontId="1"/>
  </si>
  <si>
    <t>障8</t>
    <rPh sb="0" eb="1">
      <t>ショウ</t>
    </rPh>
    <phoneticPr fontId="1"/>
  </si>
  <si>
    <t>障9</t>
    <rPh sb="0" eb="1">
      <t>ショウ</t>
    </rPh>
    <phoneticPr fontId="1"/>
  </si>
  <si>
    <t>障10</t>
    <rPh sb="0" eb="1">
      <t>ショウ</t>
    </rPh>
    <phoneticPr fontId="1"/>
  </si>
  <si>
    <t>社保</t>
    <rPh sb="0" eb="2">
      <t>シャホ</t>
    </rPh>
    <phoneticPr fontId="1"/>
  </si>
  <si>
    <t>国保</t>
    <rPh sb="0" eb="2">
      <t>コクホ</t>
    </rPh>
    <phoneticPr fontId="1"/>
  </si>
  <si>
    <t>小規模申告</t>
    <rPh sb="0" eb="3">
      <t>ショウキボ</t>
    </rPh>
    <rPh sb="3" eb="5">
      <t>シンコク</t>
    </rPh>
    <phoneticPr fontId="1"/>
  </si>
  <si>
    <t>小規模天引き</t>
    <rPh sb="0" eb="3">
      <t>ショウキボ</t>
    </rPh>
    <rPh sb="3" eb="5">
      <t>テンビ</t>
    </rPh>
    <phoneticPr fontId="1"/>
  </si>
  <si>
    <t>新一</t>
    <rPh sb="0" eb="1">
      <t>シン</t>
    </rPh>
    <rPh sb="1" eb="2">
      <t>イチ</t>
    </rPh>
    <phoneticPr fontId="1"/>
  </si>
  <si>
    <t>旧一</t>
    <rPh sb="0" eb="1">
      <t>キュウ</t>
    </rPh>
    <rPh sb="1" eb="2">
      <t>イチ</t>
    </rPh>
    <phoneticPr fontId="1"/>
  </si>
  <si>
    <t>新年</t>
    <rPh sb="0" eb="1">
      <t>シン</t>
    </rPh>
    <rPh sb="1" eb="2">
      <t>ネン</t>
    </rPh>
    <phoneticPr fontId="1"/>
  </si>
  <si>
    <t>旧年</t>
    <rPh sb="0" eb="1">
      <t>キュウ</t>
    </rPh>
    <rPh sb="1" eb="2">
      <t>ネン</t>
    </rPh>
    <phoneticPr fontId="1"/>
  </si>
  <si>
    <t>旧長</t>
    <rPh sb="0" eb="1">
      <t>キュウ</t>
    </rPh>
    <rPh sb="1" eb="2">
      <t>チョウ</t>
    </rPh>
    <phoneticPr fontId="1"/>
  </si>
  <si>
    <t>年1</t>
    <rPh sb="0" eb="1">
      <t>ネン</t>
    </rPh>
    <phoneticPr fontId="1"/>
  </si>
  <si>
    <t>年2</t>
    <rPh sb="0" eb="1">
      <t>ネン</t>
    </rPh>
    <phoneticPr fontId="1"/>
  </si>
  <si>
    <t>月1</t>
    <rPh sb="0" eb="1">
      <t>ツキ</t>
    </rPh>
    <phoneticPr fontId="1"/>
  </si>
  <si>
    <t>月2</t>
    <rPh sb="0" eb="1">
      <t>ツキ</t>
    </rPh>
    <phoneticPr fontId="1"/>
  </si>
  <si>
    <t>日1</t>
    <rPh sb="0" eb="1">
      <t>ヒ</t>
    </rPh>
    <phoneticPr fontId="1"/>
  </si>
  <si>
    <t>区分1</t>
    <rPh sb="0" eb="2">
      <t>クブン</t>
    </rPh>
    <phoneticPr fontId="1"/>
  </si>
  <si>
    <t>区分2</t>
    <rPh sb="0" eb="2">
      <t>クブン</t>
    </rPh>
    <phoneticPr fontId="1"/>
  </si>
  <si>
    <t>残高1</t>
    <rPh sb="0" eb="2">
      <t>ザンダカ</t>
    </rPh>
    <phoneticPr fontId="1"/>
  </si>
  <si>
    <t>残高2</t>
    <rPh sb="0" eb="2">
      <t>ザンダカ</t>
    </rPh>
    <phoneticPr fontId="1"/>
  </si>
  <si>
    <t>日2</t>
    <rPh sb="0" eb="1">
      <t>ヒ</t>
    </rPh>
    <phoneticPr fontId="1"/>
  </si>
  <si>
    <t>控除可能額</t>
    <rPh sb="0" eb="2">
      <t>コウジョ</t>
    </rPh>
    <rPh sb="2" eb="5">
      <t>カノウガク</t>
    </rPh>
    <phoneticPr fontId="1"/>
  </si>
  <si>
    <t>摘要</t>
    <rPh sb="0" eb="2">
      <t>テキヨウ</t>
    </rPh>
    <phoneticPr fontId="1"/>
  </si>
  <si>
    <t>同居老親等以外</t>
    <rPh sb="0" eb="2">
      <t>ドウキョ</t>
    </rPh>
    <rPh sb="2" eb="4">
      <t>ロウシン</t>
    </rPh>
    <rPh sb="4" eb="5">
      <t>トウ</t>
    </rPh>
    <rPh sb="5" eb="7">
      <t>イガイ</t>
    </rPh>
    <phoneticPr fontId="1"/>
  </si>
  <si>
    <t>非居住者の人数</t>
    <rPh sb="0" eb="4">
      <t>ヒキョジュウシャ</t>
    </rPh>
    <rPh sb="5" eb="7">
      <t>ニンズウ</t>
    </rPh>
    <phoneticPr fontId="1"/>
  </si>
  <si>
    <t>配偶者障害者控除</t>
    <rPh sb="0" eb="3">
      <t>ハイグウシャ</t>
    </rPh>
    <rPh sb="3" eb="6">
      <t>ショウガイシャ</t>
    </rPh>
    <rPh sb="6" eb="8">
      <t>コウジョ</t>
    </rPh>
    <phoneticPr fontId="1"/>
  </si>
  <si>
    <t>その他の障害者</t>
    <rPh sb="4" eb="7">
      <t>ショウガイシャ</t>
    </rPh>
    <phoneticPr fontId="1"/>
  </si>
  <si>
    <t>配偶者控除額</t>
    <rPh sb="0" eb="3">
      <t>ハイグウシャ</t>
    </rPh>
    <rPh sb="3" eb="5">
      <t>コウジョ</t>
    </rPh>
    <rPh sb="5" eb="6">
      <t>ガク</t>
    </rPh>
    <phoneticPr fontId="1"/>
  </si>
  <si>
    <t>扶養控除額</t>
    <rPh sb="0" eb="2">
      <t>フヨウ</t>
    </rPh>
    <rPh sb="2" eb="4">
      <t>コウジョ</t>
    </rPh>
    <rPh sb="4" eb="5">
      <t>ガク</t>
    </rPh>
    <phoneticPr fontId="1"/>
  </si>
  <si>
    <t>障害者等の控除額</t>
    <rPh sb="0" eb="3">
      <t>ショウガイシャ</t>
    </rPh>
    <rPh sb="3" eb="4">
      <t>トウ</t>
    </rPh>
    <rPh sb="5" eb="7">
      <t>コウジョ</t>
    </rPh>
    <rPh sb="7" eb="8">
      <t>ガク</t>
    </rPh>
    <phoneticPr fontId="1"/>
  </si>
  <si>
    <t>基礎控除額</t>
    <rPh sb="0" eb="2">
      <t>キソ</t>
    </rPh>
    <rPh sb="2" eb="4">
      <t>コウジョ</t>
    </rPh>
    <rPh sb="4" eb="5">
      <t>ガク</t>
    </rPh>
    <phoneticPr fontId="1"/>
  </si>
  <si>
    <t>給与税額</t>
    <rPh sb="0" eb="2">
      <t>キュウヨ</t>
    </rPh>
    <rPh sb="2" eb="4">
      <t>ゼイガク</t>
    </rPh>
    <phoneticPr fontId="1"/>
  </si>
  <si>
    <t>賞与税額</t>
    <rPh sb="0" eb="2">
      <t>ショウヨ</t>
    </rPh>
    <rPh sb="2" eb="4">
      <t>ゼイガク</t>
    </rPh>
    <phoneticPr fontId="1"/>
  </si>
  <si>
    <t>計</t>
    <rPh sb="0" eb="1">
      <t>ケイ</t>
    </rPh>
    <phoneticPr fontId="1"/>
  </si>
  <si>
    <t>算出年税額</t>
    <rPh sb="0" eb="2">
      <t>サンシュツ</t>
    </rPh>
    <rPh sb="2" eb="5">
      <t>ネンゼイガク</t>
    </rPh>
    <phoneticPr fontId="1"/>
  </si>
  <si>
    <t>住宅</t>
    <rPh sb="0" eb="2">
      <t>ジュウタク</t>
    </rPh>
    <phoneticPr fontId="1"/>
  </si>
  <si>
    <t>年調所得税額</t>
    <rPh sb="0" eb="2">
      <t>ネンチョウ</t>
    </rPh>
    <rPh sb="2" eb="5">
      <t>ショトクゼイ</t>
    </rPh>
    <rPh sb="5" eb="6">
      <t>ガク</t>
    </rPh>
    <phoneticPr fontId="1"/>
  </si>
  <si>
    <t>年調年税額</t>
    <rPh sb="0" eb="2">
      <t>ネンチョウ</t>
    </rPh>
    <rPh sb="2" eb="5">
      <t>ネンゼイガク</t>
    </rPh>
    <phoneticPr fontId="1"/>
  </si>
  <si>
    <t>超過額又は不足額</t>
    <rPh sb="0" eb="3">
      <t>チョウカガク</t>
    </rPh>
    <rPh sb="3" eb="4">
      <t>マタ</t>
    </rPh>
    <rPh sb="5" eb="7">
      <t>フソク</t>
    </rPh>
    <rPh sb="7" eb="8">
      <t>ガク</t>
    </rPh>
    <phoneticPr fontId="1"/>
  </si>
  <si>
    <t>超過不足税額</t>
    <rPh sb="0" eb="2">
      <t>チョウカ</t>
    </rPh>
    <rPh sb="2" eb="4">
      <t>フソク</t>
    </rPh>
    <rPh sb="4" eb="6">
      <t>ゼイガク</t>
    </rPh>
    <phoneticPr fontId="1"/>
  </si>
  <si>
    <t>未払給与に係る未徴収の税額に充当する金額</t>
    <phoneticPr fontId="1"/>
  </si>
  <si>
    <t>給与差引
徴収税額</t>
    <rPh sb="0" eb="2">
      <t>キュウヨ</t>
    </rPh>
    <phoneticPr fontId="1"/>
  </si>
  <si>
    <t>給与算出税額合計</t>
    <rPh sb="0" eb="2">
      <t>キュウヨ</t>
    </rPh>
    <rPh sb="6" eb="8">
      <t>ゴウケイ</t>
    </rPh>
    <phoneticPr fontId="1"/>
  </si>
  <si>
    <t>給与社会保険料等の金額合計
控除額</t>
    <rPh sb="0" eb="2">
      <t>キュウヨ</t>
    </rPh>
    <rPh sb="9" eb="11">
      <t>キンガク</t>
    </rPh>
    <rPh sb="11" eb="13">
      <t>ゴウケイ</t>
    </rPh>
    <phoneticPr fontId="1"/>
  </si>
  <si>
    <t>給与総支給金額合計</t>
    <rPh sb="0" eb="2">
      <t>キュウヨ</t>
    </rPh>
    <rPh sb="7" eb="9">
      <t>ゴウケイ</t>
    </rPh>
    <phoneticPr fontId="1"/>
  </si>
  <si>
    <t>賞与総支給金額合計</t>
    <rPh sb="0" eb="2">
      <t>ショウヨ</t>
    </rPh>
    <rPh sb="7" eb="9">
      <t>ゴウケイ</t>
    </rPh>
    <phoneticPr fontId="1"/>
  </si>
  <si>
    <t>賞与社会保険料等の控除額合計</t>
    <rPh sb="0" eb="2">
      <t>ショウヨ</t>
    </rPh>
    <rPh sb="12" eb="14">
      <t>ゴウケイ</t>
    </rPh>
    <phoneticPr fontId="1"/>
  </si>
  <si>
    <t>賞与社会保険料等控除後の給与等の金額</t>
    <rPh sb="0" eb="2">
      <t>ショウヨ</t>
    </rPh>
    <phoneticPr fontId="1"/>
  </si>
  <si>
    <t>賞与算出税額合計</t>
    <rPh sb="0" eb="2">
      <t>ショウヨ</t>
    </rPh>
    <rPh sb="2" eb="4">
      <t>サンシュツ</t>
    </rPh>
    <rPh sb="4" eb="6">
      <t>ゼイガク</t>
    </rPh>
    <rPh sb="6" eb="8">
      <t>ゴウケイ</t>
    </rPh>
    <phoneticPr fontId="1"/>
  </si>
  <si>
    <t>賞与差引
徴収税額</t>
    <rPh sb="0" eb="2">
      <t>ショウヨ</t>
    </rPh>
    <phoneticPr fontId="1"/>
  </si>
  <si>
    <t>給年調過不足1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</si>
  <si>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</si>
  <si>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給年調過不足3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</si>
  <si>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給年調過不足4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</si>
  <si>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給年調過不足5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</si>
  <si>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給年調過不足6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</si>
  <si>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給年調過不足7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</si>
  <si>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給年調過不足8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</si>
  <si>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給年調過不足9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</si>
  <si>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給年調過不足10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</si>
  <si>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</si>
  <si>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</si>
  <si>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賞年調過不足1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</si>
  <si>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賞年調過不足2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</si>
  <si>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賞年調過不足3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</si>
  <si>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賞年調過不足4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</si>
  <si>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給社保1</t>
    <rPh sb="0" eb="1">
      <t>キュウ</t>
    </rPh>
    <rPh sb="1" eb="2">
      <t>シャ</t>
    </rPh>
    <rPh sb="2" eb="3">
      <t>ホ</t>
    </rPh>
    <phoneticPr fontId="1"/>
  </si>
  <si>
    <t>給社保2</t>
    <rPh sb="0" eb="1">
      <t>キュウ</t>
    </rPh>
    <rPh sb="1" eb="2">
      <t>シャ</t>
    </rPh>
    <rPh sb="2" eb="3">
      <t>ホ</t>
    </rPh>
    <phoneticPr fontId="1"/>
  </si>
  <si>
    <t>給社保3</t>
    <rPh sb="0" eb="1">
      <t>キュウ</t>
    </rPh>
    <rPh sb="1" eb="2">
      <t>シャ</t>
    </rPh>
    <rPh sb="2" eb="3">
      <t>ホ</t>
    </rPh>
    <phoneticPr fontId="1"/>
  </si>
  <si>
    <t>給社保4</t>
    <rPh sb="0" eb="1">
      <t>キュウ</t>
    </rPh>
    <rPh sb="1" eb="2">
      <t>シャ</t>
    </rPh>
    <rPh sb="2" eb="3">
      <t>ホ</t>
    </rPh>
    <phoneticPr fontId="1"/>
  </si>
  <si>
    <t>給社保5</t>
    <rPh sb="0" eb="1">
      <t>キュウ</t>
    </rPh>
    <rPh sb="1" eb="2">
      <t>シャ</t>
    </rPh>
    <rPh sb="2" eb="3">
      <t>ホ</t>
    </rPh>
    <phoneticPr fontId="1"/>
  </si>
  <si>
    <t>給社保6</t>
    <rPh sb="0" eb="1">
      <t>キュウ</t>
    </rPh>
    <rPh sb="1" eb="2">
      <t>シャ</t>
    </rPh>
    <rPh sb="2" eb="3">
      <t>ホ</t>
    </rPh>
    <phoneticPr fontId="1"/>
  </si>
  <si>
    <t>給社保7</t>
    <rPh sb="0" eb="1">
      <t>キュウ</t>
    </rPh>
    <rPh sb="1" eb="2">
      <t>シャ</t>
    </rPh>
    <rPh sb="2" eb="3">
      <t>ホ</t>
    </rPh>
    <phoneticPr fontId="1"/>
  </si>
  <si>
    <t>給社保8</t>
    <rPh sb="0" eb="1">
      <t>キュウ</t>
    </rPh>
    <rPh sb="1" eb="2">
      <t>シャ</t>
    </rPh>
    <rPh sb="2" eb="3">
      <t>ホ</t>
    </rPh>
    <phoneticPr fontId="1"/>
  </si>
  <si>
    <t>給社保9</t>
    <rPh sb="0" eb="1">
      <t>キュウ</t>
    </rPh>
    <rPh sb="1" eb="2">
      <t>シャ</t>
    </rPh>
    <rPh sb="2" eb="3">
      <t>ホ</t>
    </rPh>
    <phoneticPr fontId="1"/>
  </si>
  <si>
    <t>給社保10</t>
    <rPh sb="0" eb="1">
      <t>キュウ</t>
    </rPh>
    <rPh sb="1" eb="2">
      <t>シャ</t>
    </rPh>
    <rPh sb="2" eb="3">
      <t>ホ</t>
    </rPh>
    <phoneticPr fontId="1"/>
  </si>
  <si>
    <t>給社保11</t>
    <rPh sb="0" eb="1">
      <t>キュウ</t>
    </rPh>
    <rPh sb="1" eb="2">
      <t>シャ</t>
    </rPh>
    <rPh sb="2" eb="3">
      <t>ホ</t>
    </rPh>
    <phoneticPr fontId="1"/>
  </si>
  <si>
    <t>給社保12</t>
    <rPh sb="0" eb="1">
      <t>キュウ</t>
    </rPh>
    <rPh sb="1" eb="2">
      <t>シャ</t>
    </rPh>
    <rPh sb="2" eb="3">
      <t>ホ</t>
    </rPh>
    <phoneticPr fontId="1"/>
  </si>
  <si>
    <t>前社保</t>
    <rPh sb="0" eb="1">
      <t>マエ</t>
    </rPh>
    <rPh sb="1" eb="2">
      <t>シャ</t>
    </rPh>
    <rPh sb="2" eb="3">
      <t>ホ</t>
    </rPh>
    <phoneticPr fontId="1"/>
  </si>
  <si>
    <t>賞社保1</t>
    <rPh sb="0" eb="1">
      <t>ショウ</t>
    </rPh>
    <rPh sb="1" eb="2">
      <t>シャ</t>
    </rPh>
    <rPh sb="2" eb="3">
      <t>ホ</t>
    </rPh>
    <phoneticPr fontId="1"/>
  </si>
  <si>
    <t>賞社保2</t>
    <rPh sb="0" eb="1">
      <t>ショウ</t>
    </rPh>
    <rPh sb="1" eb="2">
      <t>シャ</t>
    </rPh>
    <rPh sb="2" eb="3">
      <t>ホ</t>
    </rPh>
    <phoneticPr fontId="1"/>
  </si>
  <si>
    <t>賞社保3</t>
    <rPh sb="0" eb="1">
      <t>ショウ</t>
    </rPh>
    <rPh sb="1" eb="2">
      <t>シャ</t>
    </rPh>
    <rPh sb="2" eb="3">
      <t>ホ</t>
    </rPh>
    <phoneticPr fontId="1"/>
  </si>
  <si>
    <t>賞社保4</t>
    <rPh sb="0" eb="1">
      <t>ショウ</t>
    </rPh>
    <rPh sb="1" eb="2">
      <t>シャ</t>
    </rPh>
    <rPh sb="2" eb="3">
      <t>ホ</t>
    </rPh>
    <phoneticPr fontId="1"/>
  </si>
  <si>
    <t>給扶養1</t>
    <rPh sb="0" eb="1">
      <t>キュウ</t>
    </rPh>
    <rPh sb="1" eb="3">
      <t>フヨウ</t>
    </rPh>
    <phoneticPr fontId="1"/>
  </si>
  <si>
    <t>給扶養2</t>
    <rPh sb="0" eb="1">
      <t>キュウ</t>
    </rPh>
    <rPh sb="1" eb="3">
      <t>フヨウ</t>
    </rPh>
    <phoneticPr fontId="1"/>
  </si>
  <si>
    <t>給扶養3</t>
    <rPh sb="0" eb="1">
      <t>キュウ</t>
    </rPh>
    <rPh sb="1" eb="3">
      <t>フヨウ</t>
    </rPh>
    <phoneticPr fontId="1"/>
  </si>
  <si>
    <t>給扶養4</t>
    <rPh sb="0" eb="1">
      <t>キュウ</t>
    </rPh>
    <rPh sb="1" eb="3">
      <t>フヨウ</t>
    </rPh>
    <phoneticPr fontId="1"/>
  </si>
  <si>
    <t>給扶養5</t>
    <rPh sb="0" eb="1">
      <t>キュウ</t>
    </rPh>
    <rPh sb="1" eb="3">
      <t>フヨウ</t>
    </rPh>
    <phoneticPr fontId="1"/>
  </si>
  <si>
    <t>給扶養6</t>
    <rPh sb="0" eb="1">
      <t>キュウ</t>
    </rPh>
    <rPh sb="1" eb="3">
      <t>フヨウ</t>
    </rPh>
    <phoneticPr fontId="1"/>
  </si>
  <si>
    <t>給扶養7</t>
    <rPh sb="0" eb="1">
      <t>キュウ</t>
    </rPh>
    <rPh sb="1" eb="3">
      <t>フヨウ</t>
    </rPh>
    <phoneticPr fontId="1"/>
  </si>
  <si>
    <t>給扶養8</t>
    <rPh sb="0" eb="1">
      <t>キュウ</t>
    </rPh>
    <rPh sb="1" eb="3">
      <t>フヨウ</t>
    </rPh>
    <phoneticPr fontId="1"/>
  </si>
  <si>
    <t>給扶養9</t>
    <rPh sb="0" eb="1">
      <t>キュウ</t>
    </rPh>
    <rPh sb="1" eb="3">
      <t>フヨウ</t>
    </rPh>
    <phoneticPr fontId="1"/>
  </si>
  <si>
    <t>給扶養10</t>
    <rPh sb="0" eb="1">
      <t>キュウ</t>
    </rPh>
    <rPh sb="1" eb="3">
      <t>フヨウ</t>
    </rPh>
    <phoneticPr fontId="1"/>
  </si>
  <si>
    <t>給扶養11</t>
    <rPh sb="0" eb="1">
      <t>キュウ</t>
    </rPh>
    <rPh sb="1" eb="3">
      <t>フヨウ</t>
    </rPh>
    <phoneticPr fontId="1"/>
  </si>
  <si>
    <t>給扶養12</t>
    <rPh sb="0" eb="1">
      <t>キュウ</t>
    </rPh>
    <rPh sb="1" eb="3">
      <t>フヨウ</t>
    </rPh>
    <phoneticPr fontId="1"/>
  </si>
  <si>
    <t>給料金額1</t>
    <rPh sb="0" eb="2">
      <t>キュウリョウ</t>
    </rPh>
    <rPh sb="2" eb="4">
      <t>キンガク</t>
    </rPh>
    <phoneticPr fontId="1"/>
  </si>
  <si>
    <t>給料金額2</t>
    <rPh sb="0" eb="2">
      <t>キュウリョウ</t>
    </rPh>
    <rPh sb="2" eb="4">
      <t>キンガク</t>
    </rPh>
    <phoneticPr fontId="1"/>
  </si>
  <si>
    <t>給料金額3</t>
    <rPh sb="0" eb="2">
      <t>キュウリョウ</t>
    </rPh>
    <rPh sb="2" eb="4">
      <t>キンガク</t>
    </rPh>
    <phoneticPr fontId="1"/>
  </si>
  <si>
    <t>給料金額4</t>
    <rPh sb="0" eb="2">
      <t>キュウリョウ</t>
    </rPh>
    <rPh sb="2" eb="4">
      <t>キンガク</t>
    </rPh>
    <phoneticPr fontId="1"/>
  </si>
  <si>
    <t>給料金額5</t>
    <rPh sb="0" eb="2">
      <t>キュウリョウ</t>
    </rPh>
    <rPh sb="2" eb="4">
      <t>キンガク</t>
    </rPh>
    <phoneticPr fontId="1"/>
  </si>
  <si>
    <t>給料金額6</t>
    <rPh sb="0" eb="2">
      <t>キュウリョウ</t>
    </rPh>
    <rPh sb="2" eb="4">
      <t>キンガク</t>
    </rPh>
    <phoneticPr fontId="1"/>
  </si>
  <si>
    <t>給料金額7</t>
    <rPh sb="0" eb="2">
      <t>キュウリョウ</t>
    </rPh>
    <rPh sb="2" eb="4">
      <t>キンガク</t>
    </rPh>
    <phoneticPr fontId="1"/>
  </si>
  <si>
    <t>給料金額8</t>
    <rPh sb="0" eb="2">
      <t>キュウリョウ</t>
    </rPh>
    <rPh sb="2" eb="4">
      <t>キンガク</t>
    </rPh>
    <phoneticPr fontId="1"/>
  </si>
  <si>
    <t>給料金額9</t>
    <rPh sb="0" eb="2">
      <t>キュウリョウ</t>
    </rPh>
    <rPh sb="2" eb="4">
      <t>キンガク</t>
    </rPh>
    <phoneticPr fontId="1"/>
  </si>
  <si>
    <t>給料金額10</t>
    <rPh sb="0" eb="2">
      <t>キュウリョウ</t>
    </rPh>
    <rPh sb="2" eb="4">
      <t>キンガク</t>
    </rPh>
    <phoneticPr fontId="1"/>
  </si>
  <si>
    <t>給料金額11</t>
    <rPh sb="0" eb="2">
      <t>キュウリョウ</t>
    </rPh>
    <rPh sb="2" eb="4">
      <t>キンガク</t>
    </rPh>
    <phoneticPr fontId="1"/>
  </si>
  <si>
    <t>給料金額12</t>
    <rPh sb="0" eb="2">
      <t>キュウリョウ</t>
    </rPh>
    <rPh sb="2" eb="4">
      <t>キンガク</t>
    </rPh>
    <phoneticPr fontId="1"/>
  </si>
  <si>
    <t>前職給料額</t>
    <rPh sb="0" eb="1">
      <t>マエ</t>
    </rPh>
    <rPh sb="1" eb="2">
      <t>ショク</t>
    </rPh>
    <rPh sb="2" eb="4">
      <t>キュウリョウ</t>
    </rPh>
    <rPh sb="4" eb="5">
      <t>ガク</t>
    </rPh>
    <phoneticPr fontId="1"/>
  </si>
  <si>
    <t>賞与金額1</t>
    <rPh sb="0" eb="2">
      <t>ショウヨ</t>
    </rPh>
    <rPh sb="2" eb="4">
      <t>キンガク</t>
    </rPh>
    <phoneticPr fontId="1"/>
  </si>
  <si>
    <t>賞与金額2</t>
    <rPh sb="0" eb="2">
      <t>ショウヨ</t>
    </rPh>
    <rPh sb="2" eb="4">
      <t>キンガク</t>
    </rPh>
    <phoneticPr fontId="1"/>
  </si>
  <si>
    <t>賞与金額3</t>
    <rPh sb="0" eb="2">
      <t>ショウヨ</t>
    </rPh>
    <rPh sb="2" eb="4">
      <t>キンガク</t>
    </rPh>
    <phoneticPr fontId="1"/>
  </si>
  <si>
    <t>賞与金額4</t>
    <rPh sb="0" eb="2">
      <t>ショウヨ</t>
    </rPh>
    <rPh sb="2" eb="4">
      <t>キンガク</t>
    </rPh>
    <phoneticPr fontId="1"/>
  </si>
  <si>
    <t>.</t>
    <phoneticPr fontId="1"/>
  </si>
  <si>
    <t>金額</t>
    <rPh sb="0" eb="2">
      <t>キンガク</t>
    </rPh>
    <phoneticPr fontId="1"/>
  </si>
  <si>
    <t>人数</t>
    <rPh sb="0" eb="2">
      <t>ニンズウ</t>
    </rPh>
    <phoneticPr fontId="1"/>
  </si>
  <si>
    <t>1月</t>
    <rPh sb="1" eb="2">
      <t>ガツ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</si>
  <si>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</si>
  <si>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</si>
  <si>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</si>
  <si>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</si>
  <si>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</si>
  <si>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</si>
  <si>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</si>
  <si>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</si>
  <si>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</si>
  <si>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</si>
  <si>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</si>
  <si>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人員</t>
    <rPh sb="0" eb="2">
      <t>ジンイン</t>
    </rPh>
    <phoneticPr fontId="1"/>
  </si>
  <si>
    <t>支給総額</t>
    <rPh sb="0" eb="2">
      <t>シキュウ</t>
    </rPh>
    <rPh sb="2" eb="4">
      <t>ソウガク</t>
    </rPh>
    <phoneticPr fontId="1"/>
  </si>
  <si>
    <t>1月～6月</t>
    <rPh sb="1" eb="2">
      <t>ガツ</t>
    </rPh>
    <rPh sb="4" eb="5">
      <t>ガツ</t>
    </rPh>
    <phoneticPr fontId="1"/>
  </si>
  <si>
    <t>7月～12月</t>
    <rPh sb="1" eb="2">
      <t>ガツ</t>
    </rPh>
    <rPh sb="5" eb="6">
      <t>ガツ</t>
    </rPh>
    <phoneticPr fontId="1"/>
  </si>
  <si>
    <t>納期特例</t>
    <rPh sb="0" eb="2">
      <t>ノウキ</t>
    </rPh>
    <rPh sb="2" eb="4">
      <t>トクレイ</t>
    </rPh>
    <phoneticPr fontId="1"/>
  </si>
  <si>
    <t>月別</t>
    <rPh sb="0" eb="2">
      <t>ツキベツ</t>
    </rPh>
    <phoneticPr fontId="1"/>
  </si>
  <si>
    <t>1月</t>
    <rPh sb="1" eb="2">
      <t>ガツ</t>
    </rPh>
    <phoneticPr fontId="1"/>
  </si>
  <si>
    <t>賞与月別集計</t>
    <rPh sb="0" eb="2">
      <t>ショウヨ</t>
    </rPh>
    <rPh sb="2" eb="4">
      <t>ツキベツ</t>
    </rPh>
    <rPh sb="4" eb="6">
      <t>シュウケイ</t>
    </rPh>
    <phoneticPr fontId="1"/>
  </si>
  <si>
    <t>金額</t>
    <rPh sb="0" eb="2">
      <t>キンガク</t>
    </rPh>
    <phoneticPr fontId="1"/>
  </si>
  <si>
    <t>人員</t>
    <rPh sb="0" eb="2">
      <t>ジンイン</t>
    </rPh>
    <phoneticPr fontId="1"/>
  </si>
  <si>
    <t>計</t>
    <rPh sb="0" eb="1">
      <t>ケイ</t>
    </rPh>
    <phoneticPr fontId="1"/>
  </si>
  <si>
    <t>税額</t>
    <rPh sb="0" eb="2">
      <t>ゼイガク</t>
    </rPh>
    <phoneticPr fontId="1"/>
  </si>
  <si>
    <t>本年最後の給与から徴収する税額に充当する金額</t>
    <phoneticPr fontId="1"/>
  </si>
  <si>
    <t>超過不足</t>
    <rPh sb="0" eb="2">
      <t>チョウカ</t>
    </rPh>
    <rPh sb="2" eb="4">
      <t>フソク</t>
    </rPh>
    <phoneticPr fontId="1"/>
  </si>
  <si>
    <t>超過額</t>
    <rPh sb="0" eb="2">
      <t>チョウカ</t>
    </rPh>
    <rPh sb="2" eb="3">
      <t>ガク</t>
    </rPh>
    <phoneticPr fontId="1"/>
  </si>
  <si>
    <t>不足額</t>
    <rPh sb="0" eb="2">
      <t>フソク</t>
    </rPh>
    <rPh sb="2" eb="3">
      <t>ガク</t>
    </rPh>
    <phoneticPr fontId="1"/>
  </si>
  <si>
    <t>年末調整</t>
    <rPh sb="0" eb="2">
      <t>ネンマツ</t>
    </rPh>
    <rPh sb="2" eb="4">
      <t>チョウセイ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</si>
  <si>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</si>
  <si>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</si>
  <si>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</si>
  <si>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納付書の「年末調整による不足税額、超過税額欄に記載する数字</t>
    <rPh sb="0" eb="3">
      <t>ノウフショ</t>
    </rPh>
    <rPh sb="5" eb="7">
      <t>ネンマツ</t>
    </rPh>
    <rPh sb="7" eb="9">
      <t>チョウセイ</t>
    </rPh>
    <rPh sb="12" eb="14">
      <t>フソク</t>
    </rPh>
    <rPh sb="14" eb="16">
      <t>ゼイガク</t>
    </rPh>
    <rPh sb="17" eb="19">
      <t>チョウカ</t>
    </rPh>
    <rPh sb="19" eb="21">
      <t>ゼイガク</t>
    </rPh>
    <rPh sb="21" eb="22">
      <t>ラン</t>
    </rPh>
    <rPh sb="23" eb="25">
      <t>キサイ</t>
    </rPh>
    <rPh sb="27" eb="29">
      <t>スウジ</t>
    </rPh>
    <phoneticPr fontId="1"/>
  </si>
  <si>
    <t>1</t>
    <phoneticPr fontId="1"/>
  </si>
  <si>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</si>
  <si>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</si>
  <si>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</si>
  <si>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</si>
  <si>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</si>
  <si>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</si>
  <si>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</si>
  <si>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</si>
  <si>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</si>
  <si>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</si>
  <si>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</si>
  <si>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給料日付</t>
    <rPh sb="0" eb="2">
      <t>キュウリョウ</t>
    </rPh>
    <rPh sb="2" eb="4">
      <t>ヒヅケ</t>
    </rPh>
    <phoneticPr fontId="1"/>
  </si>
  <si>
    <t>賞与月</t>
    <rPh sb="0" eb="2">
      <t>ショウヨ</t>
    </rPh>
    <rPh sb="2" eb="3">
      <t>ツキ</t>
    </rPh>
    <phoneticPr fontId="1"/>
  </si>
  <si>
    <t>賞与日付</t>
    <rPh sb="0" eb="2">
      <t>ショウヨ</t>
    </rPh>
    <rPh sb="2" eb="4">
      <t>ヒヅケ</t>
    </rPh>
    <phoneticPr fontId="1"/>
  </si>
  <si>
    <t>給料金額</t>
    <rPh sb="0" eb="2">
      <t>キュウリョウ</t>
    </rPh>
    <rPh sb="2" eb="4">
      <t>キンガク</t>
    </rPh>
    <phoneticPr fontId="1"/>
  </si>
  <si>
    <t>賞与金額</t>
    <rPh sb="0" eb="2">
      <t>ショウヨ</t>
    </rPh>
    <rPh sb="2" eb="4">
      <t>キンガク</t>
    </rPh>
    <phoneticPr fontId="1"/>
  </si>
  <si>
    <t>給料社会保険料等の金額</t>
    <rPh sb="0" eb="2">
      <t>キュウリョウ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</si>
  <si>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賞与社会保険料等の金額</t>
    <rPh sb="0" eb="2">
      <t>ショウヨ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</si>
  <si>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給料扶養親族数</t>
    <rPh sb="0" eb="2">
      <t>キュウリョウ</t>
    </rPh>
    <rPh sb="2" eb="4">
      <t>フヨウ</t>
    </rPh>
    <rPh sb="4" eb="6">
      <t>シンゾク</t>
    </rPh>
    <rPh sb="6" eb="7">
      <t>スウ</t>
    </rPh>
    <phoneticPr fontId="1"/>
  </si>
  <si>
    <t>賞与扶養親族数</t>
    <rPh sb="0" eb="2">
      <t>ショウヨ</t>
    </rPh>
    <rPh sb="2" eb="4">
      <t>フヨウ</t>
    </rPh>
    <rPh sb="4" eb="6">
      <t>シンゾク</t>
    </rPh>
    <rPh sb="6" eb="7">
      <t>スウ</t>
    </rPh>
    <phoneticPr fontId="1"/>
  </si>
  <si>
    <t>賞与税率</t>
    <rPh sb="0" eb="2">
      <t>ショウヨ</t>
    </rPh>
    <rPh sb="2" eb="4">
      <t>ゼイリツ</t>
    </rPh>
    <phoneticPr fontId="1"/>
  </si>
  <si>
    <t>給料算出税額</t>
    <rPh sb="0" eb="2">
      <t>キュウリョウ</t>
    </rPh>
    <rPh sb="2" eb="4">
      <t>サンシュツ</t>
    </rPh>
    <rPh sb="4" eb="6">
      <t>ゼイガク</t>
    </rPh>
    <phoneticPr fontId="1"/>
  </si>
  <si>
    <t>賞与算出税額</t>
    <rPh sb="0" eb="2">
      <t>ショウヨ</t>
    </rPh>
    <rPh sb="2" eb="4">
      <t>サンシュツ</t>
    </rPh>
    <rPh sb="4" eb="6">
      <t>ゼイガク</t>
    </rPh>
    <phoneticPr fontId="1"/>
  </si>
  <si>
    <t>給料年末調整過不足税額</t>
    <rPh sb="0" eb="2">
      <t>キュウリョウ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</si>
  <si>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賞与年末調整過不足税額</t>
    <rPh sb="0" eb="2">
      <t>ショウヨ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</si>
  <si>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不正なデータを入力した場合やセルの削除等により、予期せぬエラーを生ずることがあります。また範囲外のデータを変更すると正しく動作しなくなるおそれがあります。このシートの編集は十分注意の上、自己責任で行ってください。</t>
    <rPh sb="0" eb="2">
      <t>フセイ</t>
    </rPh>
    <rPh sb="7" eb="9">
      <t>ニュウリョク</t>
    </rPh>
    <rPh sb="11" eb="13">
      <t>バアイ</t>
    </rPh>
    <rPh sb="17" eb="19">
      <t>サクジョ</t>
    </rPh>
    <rPh sb="19" eb="20">
      <t>トウ</t>
    </rPh>
    <rPh sb="24" eb="26">
      <t>ヨキ</t>
    </rPh>
    <rPh sb="32" eb="33">
      <t>ショウ</t>
    </rPh>
    <rPh sb="45" eb="47">
      <t>ハンイ</t>
    </rPh>
    <rPh sb="47" eb="48">
      <t>ガイ</t>
    </rPh>
    <rPh sb="53" eb="55">
      <t>ヘンコウ</t>
    </rPh>
    <rPh sb="58" eb="59">
      <t>タダ</t>
    </rPh>
    <rPh sb="61" eb="63">
      <t>ドウサ</t>
    </rPh>
    <rPh sb="83" eb="85">
      <t>ヘンシュウ</t>
    </rPh>
    <rPh sb="86" eb="88">
      <t>ジュウブン</t>
    </rPh>
    <rPh sb="88" eb="90">
      <t>チュウイ</t>
    </rPh>
    <rPh sb="91" eb="92">
      <t>ウエ</t>
    </rPh>
    <rPh sb="93" eb="95">
      <t>ジコ</t>
    </rPh>
    <rPh sb="95" eb="97">
      <t>セキニン</t>
    </rPh>
    <rPh sb="98" eb="99">
      <t>オコナ</t>
    </rPh>
    <phoneticPr fontId="1"/>
  </si>
  <si>
    <t>給料</t>
    <rPh sb="0" eb="2">
      <t>キュウリョウ</t>
    </rPh>
    <phoneticPr fontId="1"/>
  </si>
  <si>
    <t>賞与</t>
    <rPh sb="0" eb="2">
      <t>ショウヨ</t>
    </rPh>
    <phoneticPr fontId="1"/>
  </si>
  <si>
    <t>Ｂ11～ＤＰ40までのセルを直接編集できます。編集後は必ず、従業員情報シートの従業員ＩＤ選択で、一旦、別のＩＤを選択してください。それによって選択中の従業員データが更新されます。</t>
    <rPh sb="14" eb="16">
      <t>チョクセツ</t>
    </rPh>
    <rPh sb="16" eb="18">
      <t>ヘンシュウ</t>
    </rPh>
    <rPh sb="23" eb="25">
      <t>ヘンシュウ</t>
    </rPh>
    <rPh sb="25" eb="26">
      <t>ゴ</t>
    </rPh>
    <rPh sb="27" eb="28">
      <t>カナラ</t>
    </rPh>
    <rPh sb="30" eb="33">
      <t>ジュウギョウイン</t>
    </rPh>
    <rPh sb="33" eb="35">
      <t>ジョウホウ</t>
    </rPh>
    <rPh sb="39" eb="42">
      <t>ジュウギョウイン</t>
    </rPh>
    <rPh sb="44" eb="46">
      <t>センタク</t>
    </rPh>
    <rPh sb="48" eb="50">
      <t>イッタン</t>
    </rPh>
    <rPh sb="51" eb="52">
      <t>ベツ</t>
    </rPh>
    <rPh sb="56" eb="58">
      <t>センタク</t>
    </rPh>
    <rPh sb="71" eb="73">
      <t>センタク</t>
    </rPh>
    <rPh sb="73" eb="74">
      <t>チュウ</t>
    </rPh>
    <rPh sb="75" eb="78">
      <t>ジュウギョウイン</t>
    </rPh>
    <rPh sb="82" eb="84">
      <t>コウシン</t>
    </rPh>
    <phoneticPr fontId="1"/>
  </si>
  <si>
    <t>-</t>
    <phoneticPr fontId="1"/>
  </si>
  <si>
    <t>基本ライセンス</t>
    <rPh sb="0" eb="2">
      <t>キホン</t>
    </rPh>
    <phoneticPr fontId="1"/>
  </si>
  <si>
    <t>月別集計</t>
    <rPh sb="0" eb="2">
      <t>ツキベツ</t>
    </rPh>
    <rPh sb="2" eb="4">
      <t>シュウケイ</t>
    </rPh>
    <phoneticPr fontId="1"/>
  </si>
  <si>
    <t>各人別集計</t>
    <rPh sb="0" eb="2">
      <t>カクジン</t>
    </rPh>
    <rPh sb="2" eb="3">
      <t>ベツ</t>
    </rPh>
    <rPh sb="3" eb="5">
      <t>シュウケイ</t>
    </rPh>
    <phoneticPr fontId="1"/>
  </si>
  <si>
    <t>ＩＤ</t>
    <phoneticPr fontId="1"/>
  </si>
  <si>
    <t>氏</t>
    <rPh sb="0" eb="1">
      <t>シ</t>
    </rPh>
    <phoneticPr fontId="1"/>
  </si>
  <si>
    <t>名</t>
    <rPh sb="0" eb="1">
      <t>メイ</t>
    </rPh>
    <phoneticPr fontId="1"/>
  </si>
  <si>
    <t>支給総額</t>
    <rPh sb="0" eb="2">
      <t>シキュウ</t>
    </rPh>
    <rPh sb="2" eb="4">
      <t>ソウガク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</si>
  <si>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</si>
  <si>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</si>
  <si>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</si>
  <si>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年税額</t>
    <rPh sb="0" eb="3">
      <t>ネンゼイガク</t>
    </rPh>
    <phoneticPr fontId="1"/>
  </si>
  <si>
    <t>またこのシートに入力しただけでは税額の自動計算は行われません。</t>
    <rPh sb="8" eb="10">
      <t>ニュウリョク</t>
    </rPh>
    <rPh sb="16" eb="18">
      <t>ゼイガク</t>
    </rPh>
    <rPh sb="19" eb="21">
      <t>ジドウ</t>
    </rPh>
    <rPh sb="21" eb="23">
      <t>ケイサン</t>
    </rPh>
    <rPh sb="24" eb="25">
      <t>オコナ</t>
    </rPh>
    <phoneticPr fontId="1"/>
  </si>
  <si>
    <t>（前職分を含みません。賞与は月の入力がないと集計されません。）</t>
    <rPh sb="1" eb="3">
      <t>ゼンショク</t>
    </rPh>
    <rPh sb="3" eb="4">
      <t>ブン</t>
    </rPh>
    <rPh sb="5" eb="6">
      <t>フク</t>
    </rPh>
    <rPh sb="11" eb="13">
      <t>ショウヨ</t>
    </rPh>
    <rPh sb="14" eb="15">
      <t>ツキ</t>
    </rPh>
    <rPh sb="16" eb="18">
      <t>ニュウリョク</t>
    </rPh>
    <rPh sb="22" eb="24">
      <t>シュウケイ</t>
    </rPh>
    <phoneticPr fontId="1"/>
  </si>
  <si>
    <t>合　計(前職分を含まない）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</si>
  <si>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合　計(前職分を含む）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</si>
  <si>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給料</t>
    <phoneticPr fontId="1"/>
  </si>
  <si>
    <t>法定調書合計表に記載</t>
    <rPh sb="0" eb="2">
      <t>ホウテイ</t>
    </rPh>
    <rPh sb="2" eb="4">
      <t>チョウショ</t>
    </rPh>
    <rPh sb="4" eb="6">
      <t>ゴウケイ</t>
    </rPh>
    <rPh sb="6" eb="7">
      <t>ヒョウ</t>
    </rPh>
    <rPh sb="8" eb="10">
      <t>キサイ</t>
    </rPh>
    <phoneticPr fontId="1"/>
  </si>
  <si>
    <t>前職分税額</t>
    <rPh sb="0" eb="2">
      <t>ゼンショク</t>
    </rPh>
    <rPh sb="2" eb="3">
      <t>ブン</t>
    </rPh>
    <rPh sb="3" eb="5">
      <t>ゼイガク</t>
    </rPh>
    <phoneticPr fontId="1"/>
  </si>
  <si>
    <t>超過額（前職分）</t>
    <rPh sb="0" eb="3">
      <t>チョウカガク</t>
    </rPh>
    <rPh sb="4" eb="6">
      <t>ゼンショク</t>
    </rPh>
    <rPh sb="6" eb="7">
      <t>ブン</t>
    </rPh>
    <phoneticPr fontId="1"/>
  </si>
  <si>
    <t>うち前職分</t>
    <rPh sb="2" eb="4">
      <t>ゼンショク</t>
    </rPh>
    <rPh sb="4" eb="5">
      <t>ブン</t>
    </rPh>
    <phoneticPr fontId="1"/>
  </si>
  <si>
    <t>ライセンス</t>
    <phoneticPr fontId="1"/>
  </si>
  <si>
    <t>配偶者控除</t>
  </si>
  <si>
    <t>900万円以下</t>
  </si>
  <si>
    <t>900万円超</t>
  </si>
  <si>
    <t>950万円超</t>
  </si>
  <si>
    <t>控除額</t>
  </si>
  <si>
    <t>950万円以下</t>
  </si>
  <si>
    <t>1,000万円以下</t>
  </si>
  <si>
    <t>一般</t>
  </si>
  <si>
    <t>老人控除対象配偶者</t>
  </si>
  <si>
    <t>配偶者特別控除</t>
  </si>
  <si>
    <t>配偶者の年齢</t>
    <rPh sb="0" eb="3">
      <t>ハイグウシャ</t>
    </rPh>
    <rPh sb="4" eb="6">
      <t>ネンレイ</t>
    </rPh>
    <phoneticPr fontId="1"/>
  </si>
  <si>
    <t>配偶者控除の有無</t>
    <rPh sb="0" eb="3">
      <t>ハイグウシャ</t>
    </rPh>
    <rPh sb="3" eb="5">
      <t>コウジョ</t>
    </rPh>
    <rPh sb="6" eb="8">
      <t>ウム</t>
    </rPh>
    <phoneticPr fontId="1"/>
  </si>
  <si>
    <t>生年月日</t>
    <rPh sb="0" eb="2">
      <t>セイネン</t>
    </rPh>
    <rPh sb="2" eb="4">
      <t>ガッピ</t>
    </rPh>
    <phoneticPr fontId="1"/>
  </si>
  <si>
    <t>扶養控除等異動申告書</t>
    <rPh sb="0" eb="2">
      <t>フヨウ</t>
    </rPh>
    <rPh sb="2" eb="4">
      <t>コウジョ</t>
    </rPh>
    <rPh sb="4" eb="5">
      <t>トウ</t>
    </rPh>
    <rPh sb="5" eb="7">
      <t>イドウ</t>
    </rPh>
    <rPh sb="7" eb="10">
      <t>シンコクショ</t>
    </rPh>
    <phoneticPr fontId="1"/>
  </si>
  <si>
    <t>本人関係</t>
    <rPh sb="0" eb="2">
      <t>ホンニン</t>
    </rPh>
    <rPh sb="2" eb="4">
      <t>カンケイ</t>
    </rPh>
    <phoneticPr fontId="1"/>
  </si>
  <si>
    <t>配偶者関係</t>
    <rPh sb="0" eb="3">
      <t>ハイグウシャ</t>
    </rPh>
    <rPh sb="3" eb="5">
      <t>カンケイ</t>
    </rPh>
    <phoneticPr fontId="1"/>
  </si>
  <si>
    <t>合計所得金額</t>
    <rPh sb="0" eb="2">
      <t>ゴウケイ</t>
    </rPh>
    <rPh sb="2" eb="4">
      <t>ショトク</t>
    </rPh>
    <rPh sb="4" eb="6">
      <t>キンガク</t>
    </rPh>
    <phoneticPr fontId="1"/>
  </si>
  <si>
    <t>年齢</t>
    <rPh sb="0" eb="2">
      <t>ネンレイ</t>
    </rPh>
    <phoneticPr fontId="1"/>
  </si>
  <si>
    <t>氏名フリガナ</t>
    <rPh sb="0" eb="2">
      <t>シメイ</t>
    </rPh>
    <phoneticPr fontId="1"/>
  </si>
  <si>
    <t>配偶者控除の種類</t>
    <rPh sb="0" eb="3">
      <t>ハイグウシャ</t>
    </rPh>
    <rPh sb="3" eb="5">
      <t>コウジョ</t>
    </rPh>
    <rPh sb="6" eb="8">
      <t>シュルイ</t>
    </rPh>
    <phoneticPr fontId="1"/>
  </si>
  <si>
    <t>非居住者</t>
    <rPh sb="0" eb="4">
      <t>ヒキョジュウシャ</t>
    </rPh>
    <phoneticPr fontId="1"/>
  </si>
  <si>
    <t>扶養控除の種類</t>
    <rPh sb="0" eb="2">
      <t>フヨウ</t>
    </rPh>
    <rPh sb="2" eb="4">
      <t>コウジョ</t>
    </rPh>
    <rPh sb="5" eb="7">
      <t>シュルイ</t>
    </rPh>
    <phoneticPr fontId="1"/>
  </si>
  <si>
    <t>年少扶養親族</t>
    <rPh sb="0" eb="2">
      <t>ネンショウ</t>
    </rPh>
    <rPh sb="2" eb="4">
      <t>フヨウ</t>
    </rPh>
    <rPh sb="4" eb="6">
      <t>シンゾク</t>
    </rPh>
    <phoneticPr fontId="1"/>
  </si>
  <si>
    <t>申告による社会保険料の控除分</t>
    <rPh sb="0" eb="2">
      <t>シンコク</t>
    </rPh>
    <rPh sb="5" eb="7">
      <t>シャカイ</t>
    </rPh>
    <rPh sb="7" eb="10">
      <t>ホケンリョウ</t>
    </rPh>
    <rPh sb="11" eb="13">
      <t>コウジョ</t>
    </rPh>
    <rPh sb="13" eb="14">
      <t>ブン</t>
    </rPh>
    <phoneticPr fontId="1"/>
  </si>
  <si>
    <t>上記のうち国民健康保険料等の金額</t>
    <rPh sb="0" eb="2">
      <t>ジョウキ</t>
    </rPh>
    <rPh sb="5" eb="7">
      <t>コクミン</t>
    </rPh>
    <rPh sb="7" eb="9">
      <t>ケンコウ</t>
    </rPh>
    <rPh sb="9" eb="12">
      <t>ホケンリョウ</t>
    </rPh>
    <rPh sb="12" eb="13">
      <t>トウ</t>
    </rPh>
    <rPh sb="14" eb="16">
      <t>キンガク</t>
    </rPh>
    <phoneticPr fontId="1"/>
  </si>
  <si>
    <t>給料からてん引きした小規模企業共済等掛金</t>
    <rPh sb="0" eb="2">
      <t>キュウリョウ</t>
    </rPh>
    <rPh sb="6" eb="7">
      <t>ビ</t>
    </rPh>
    <rPh sb="10" eb="13">
      <t>ショウキボ</t>
    </rPh>
    <rPh sb="13" eb="15">
      <t>キギョウ</t>
    </rPh>
    <rPh sb="15" eb="17">
      <t>キョウサイ</t>
    </rPh>
    <rPh sb="17" eb="18">
      <t>トウ</t>
    </rPh>
    <rPh sb="18" eb="20">
      <t>カケキン</t>
    </rPh>
    <phoneticPr fontId="1"/>
  </si>
  <si>
    <t>申告による小規模企業共済等掛金</t>
    <rPh sb="0" eb="2">
      <t>シンコク</t>
    </rPh>
    <rPh sb="5" eb="8">
      <t>ショウキボ</t>
    </rPh>
    <rPh sb="8" eb="10">
      <t>キギョウ</t>
    </rPh>
    <rPh sb="10" eb="12">
      <t>キョウサイ</t>
    </rPh>
    <rPh sb="12" eb="13">
      <t>トウ</t>
    </rPh>
    <rPh sb="13" eb="15">
      <t>カケキン</t>
    </rPh>
    <phoneticPr fontId="1"/>
  </si>
  <si>
    <t>社会保険料</t>
    <rPh sb="0" eb="2">
      <t>シャカイ</t>
    </rPh>
    <rPh sb="2" eb="5">
      <t>ホケンリョウ</t>
    </rPh>
    <phoneticPr fontId="1"/>
  </si>
  <si>
    <t>生命保険料</t>
    <rPh sb="0" eb="2">
      <t>セイメイ</t>
    </rPh>
    <rPh sb="2" eb="4">
      <t>ホケン</t>
    </rPh>
    <rPh sb="4" eb="5">
      <t>リョウ</t>
    </rPh>
    <phoneticPr fontId="1"/>
  </si>
  <si>
    <t>地震保険料控除</t>
    <rPh sb="0" eb="2">
      <t>ジシン</t>
    </rPh>
    <rPh sb="2" eb="5">
      <t>ホケンリョウ</t>
    </rPh>
    <rPh sb="5" eb="7">
      <t>コウジョ</t>
    </rPh>
    <phoneticPr fontId="1"/>
  </si>
  <si>
    <t>新一般生命保険料</t>
    <rPh sb="0" eb="1">
      <t>シン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</si>
  <si>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旧一般生命保険料</t>
    <rPh sb="0" eb="1">
      <t>キュウ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</si>
  <si>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介護医療保険料</t>
    <rPh sb="0" eb="2">
      <t>カイゴ</t>
    </rPh>
    <rPh sb="2" eb="4">
      <t>イリョウ</t>
    </rPh>
    <rPh sb="4" eb="7">
      <t>ホケンリョウ</t>
    </rPh>
    <phoneticPr fontId="1"/>
  </si>
  <si>
    <t>新個人年金保険料</t>
    <rPh sb="0" eb="1">
      <t>シン</t>
    </rPh>
    <rPh sb="1" eb="3">
      <t>コジン</t>
    </rPh>
    <rPh sb="3" eb="4">
      <t>ネン</t>
    </rPh>
    <rPh sb="4" eb="5">
      <t>キン</t>
    </rPh>
    <rPh sb="5" eb="8">
      <t>ホケンリョウ</t>
    </rPh>
    <phoneticPr fontId="1"/>
  </si>
  <si>
    <t>旧個人年金保険料</t>
    <rPh sb="0" eb="1">
      <t>キュウ</t>
    </rPh>
    <rPh sb="1" eb="3">
      <t>コジン</t>
    </rPh>
    <rPh sb="3" eb="5">
      <t>ネンキン</t>
    </rPh>
    <rPh sb="5" eb="8">
      <t>ホケンリョウ</t>
    </rPh>
    <phoneticPr fontId="1"/>
  </si>
  <si>
    <t>地震保険料</t>
    <rPh sb="0" eb="2">
      <t>ジシン</t>
    </rPh>
    <rPh sb="2" eb="5">
      <t>ホケンリョウ</t>
    </rPh>
    <phoneticPr fontId="1"/>
  </si>
  <si>
    <t>旧長期損害保険料</t>
    <rPh sb="0" eb="1">
      <t>キュウ</t>
    </rPh>
    <rPh sb="1" eb="3">
      <t>チョウキ</t>
    </rPh>
    <rPh sb="3" eb="5">
      <t>ソンガイ</t>
    </rPh>
    <rPh sb="5" eb="7">
      <t>ホケン</t>
    </rPh>
    <rPh sb="7" eb="8">
      <t>リョウ</t>
    </rPh>
    <phoneticPr fontId="1"/>
  </si>
  <si>
    <t>障害者控除</t>
    <rPh sb="0" eb="3">
      <t>ショウガイシャ</t>
    </rPh>
    <rPh sb="3" eb="5">
      <t>コウジョ</t>
    </rPh>
    <phoneticPr fontId="1"/>
  </si>
  <si>
    <t>住宅ローン控除</t>
    <rPh sb="0" eb="2">
      <t>ジュウタク</t>
    </rPh>
    <rPh sb="5" eb="7">
      <t>コウジョ</t>
    </rPh>
    <phoneticPr fontId="1"/>
  </si>
  <si>
    <t>住宅ローン控除摘要数</t>
    <rPh sb="0" eb="2">
      <t>ジュウタク</t>
    </rPh>
    <rPh sb="5" eb="7">
      <t>コウジョ</t>
    </rPh>
    <rPh sb="7" eb="9">
      <t>テキヨウ</t>
    </rPh>
    <rPh sb="9" eb="10">
      <t>スウ</t>
    </rPh>
    <phoneticPr fontId="1"/>
  </si>
  <si>
    <t>住宅ローン控除可能額</t>
    <rPh sb="0" eb="2">
      <t>ジュウタク</t>
    </rPh>
    <rPh sb="5" eb="7">
      <t>コウジョ</t>
    </rPh>
    <rPh sb="7" eb="10">
      <t>カノウガク</t>
    </rPh>
    <phoneticPr fontId="1"/>
  </si>
  <si>
    <t>1回目</t>
    <rPh sb="1" eb="3">
      <t>カイメ</t>
    </rPh>
    <phoneticPr fontId="1"/>
  </si>
  <si>
    <t>2回目</t>
    <rPh sb="1" eb="3">
      <t>カイメ</t>
    </rPh>
    <phoneticPr fontId="1"/>
  </si>
  <si>
    <t>居住開始年月日</t>
    <rPh sb="0" eb="2">
      <t>キョジュウ</t>
    </rPh>
    <rPh sb="2" eb="4">
      <t>カイシ</t>
    </rPh>
    <rPh sb="4" eb="7">
      <t>ネンガッピ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</si>
  <si>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</si>
  <si>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</si>
  <si>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</si>
  <si>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特別控除区分</t>
    <rPh sb="0" eb="2">
      <t>トクベツ</t>
    </rPh>
    <rPh sb="2" eb="4">
      <t>コウジョ</t>
    </rPh>
    <rPh sb="4" eb="6">
      <t>クブン</t>
    </rPh>
    <phoneticPr fontId="1"/>
  </si>
  <si>
    <t>借入金年末残高</t>
    <rPh sb="0" eb="2">
      <t>カリイレ</t>
    </rPh>
    <rPh sb="2" eb="3">
      <t>キン</t>
    </rPh>
    <rPh sb="3" eb="5">
      <t>ネンマツ</t>
    </rPh>
    <rPh sb="5" eb="7">
      <t>ザンダカ</t>
    </rPh>
    <phoneticPr fontId="1"/>
  </si>
  <si>
    <t>摘要</t>
    <rPh sb="0" eb="2">
      <t>テキヨウ</t>
    </rPh>
    <phoneticPr fontId="1"/>
  </si>
  <si>
    <t>障害</t>
    <rPh sb="0" eb="2">
      <t>ショウガイ</t>
    </rPh>
    <phoneticPr fontId="1"/>
  </si>
  <si>
    <t>個人データ一覧表</t>
    <rPh sb="0" eb="2">
      <t>コジン</t>
    </rPh>
    <rPh sb="5" eb="7">
      <t>イチラン</t>
    </rPh>
    <rPh sb="7" eb="8">
      <t>ヒョウ</t>
    </rPh>
    <phoneticPr fontId="1"/>
  </si>
  <si>
    <t>（源泉）控除対象配偶者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1"/>
  </si>
  <si>
    <t>（　配　偶　者　を　除　く。　）</t>
  </si>
  <si>
    <r>
      <rPr>
        <sz val="6"/>
        <color theme="1"/>
        <rFont val="ＭＳ 明朝"/>
        <family val="1"/>
        <charset val="128"/>
      </rPr>
      <t>(源泉・特別)</t>
    </r>
    <r>
      <rPr>
        <sz val="7"/>
        <color theme="1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</si>
  <si>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B050"/>
        <rFont val="ＭＳ 明朝"/>
        <family val="1"/>
        <charset val="128"/>
      </rPr>
      <t>(源泉・特別)</t>
    </r>
    <r>
      <rPr>
        <sz val="7"/>
        <color rgb="FF00B05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</si>
  <si>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70C0"/>
        <rFont val="ＭＳ 明朝"/>
        <family val="1"/>
        <charset val="128"/>
      </rPr>
      <t>(源泉・特別)</t>
    </r>
    <r>
      <rPr>
        <sz val="7"/>
        <color rgb="FF0070C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</si>
  <si>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t>生命保険料の           金額の         　内訳</t>
    <rPh sb="0" eb="2">
      <t>セイメイ</t>
    </rPh>
    <rPh sb="2" eb="4">
      <t>ホケン</t>
    </rPh>
    <rPh sb="4" eb="5">
      <t>リョウ</t>
    </rPh>
    <rPh sb="17" eb="19">
      <t>キンガク</t>
    </rPh>
    <rPh sb="30" eb="32">
      <t>ウチワケ</t>
    </rPh>
    <phoneticPr fontId="1"/>
  </si>
  <si>
    <t>（配偶者控除額）</t>
    <rPh sb="1" eb="4">
      <t>ハイグウシャ</t>
    </rPh>
    <rPh sb="4" eb="6">
      <t>コウジョ</t>
    </rPh>
    <rPh sb="6" eb="7">
      <t>ガク</t>
    </rPh>
    <phoneticPr fontId="1"/>
  </si>
  <si>
    <t>配偶者(特別) 　　　　控除の額</t>
    <phoneticPr fontId="1"/>
  </si>
  <si>
    <t>6,600,000円～8,499,999円</t>
    <rPh sb="9" eb="10">
      <t>エン</t>
    </rPh>
    <rPh sb="20" eb="21">
      <t>エン</t>
    </rPh>
    <phoneticPr fontId="10"/>
  </si>
  <si>
    <t>[A]－1,950,000円</t>
    <rPh sb="13" eb="14">
      <t>エン</t>
    </rPh>
    <phoneticPr fontId="10"/>
  </si>
  <si>
    <t>8,500,000～</t>
    <phoneticPr fontId="10"/>
  </si>
  <si>
    <t>令和 ２ 年分</t>
    <rPh sb="0" eb="2">
      <t>レイワ</t>
    </rPh>
    <rPh sb="5" eb="6">
      <t>ネン</t>
    </rPh>
    <rPh sb="6" eb="7">
      <t>ブン</t>
    </rPh>
    <phoneticPr fontId="1"/>
  </si>
  <si>
    <t>③</t>
    <phoneticPr fontId="1"/>
  </si>
  <si>
    <t>基礎控除の額</t>
    <rPh sb="0" eb="2">
      <t>キソ</t>
    </rPh>
    <rPh sb="2" eb="4">
      <t>コウジョ</t>
    </rPh>
    <rPh sb="5" eb="6">
      <t>ガク</t>
    </rPh>
    <phoneticPr fontId="1"/>
  </si>
  <si>
    <t>所得金額　　　　　　　　調整控除額</t>
    <rPh sb="0" eb="2">
      <t>ショトク</t>
    </rPh>
    <rPh sb="2" eb="4">
      <t>キンガク</t>
    </rPh>
    <rPh sb="12" eb="14">
      <t>チョウセイ</t>
    </rPh>
    <rPh sb="14" eb="16">
      <t>コウジョ</t>
    </rPh>
    <rPh sb="16" eb="17">
      <t>ガク</t>
    </rPh>
    <phoneticPr fontId="1"/>
  </si>
  <si>
    <t>給与所得控除後の金額　　　　　(調整控除後）</t>
    <rPh sb="16" eb="18">
      <t>チョウセイ</t>
    </rPh>
    <rPh sb="18" eb="20">
      <t>コウジョ</t>
    </rPh>
    <rPh sb="20" eb="21">
      <t>ゴ</t>
    </rPh>
    <phoneticPr fontId="1"/>
  </si>
  <si>
    <t>元号</t>
    <rPh sb="0" eb="2">
      <t>ゲンゴウ</t>
    </rPh>
    <phoneticPr fontId="1"/>
  </si>
  <si>
    <t>寡婦</t>
    <rPh sb="0" eb="2">
      <t>カフ</t>
    </rPh>
    <phoneticPr fontId="1"/>
  </si>
  <si>
    <t>ひとり親</t>
    <rPh sb="3" eb="4">
      <t>オヤ</t>
    </rPh>
    <phoneticPr fontId="1"/>
  </si>
  <si>
    <t>[A]×0.9－1,100,000円</t>
    <rPh sb="17" eb="18">
      <t>エン</t>
    </rPh>
    <phoneticPr fontId="10"/>
  </si>
  <si>
    <t>[B]×2.8－80,000円</t>
    <rPh sb="14" eb="15">
      <t>エン</t>
    </rPh>
    <phoneticPr fontId="10"/>
  </si>
  <si>
    <t>[B]×3.2－440,000円</t>
    <rPh sb="15" eb="16">
      <t>エン</t>
    </rPh>
    <phoneticPr fontId="10"/>
  </si>
  <si>
    <t>空き</t>
    <rPh sb="0" eb="1">
      <t>ア</t>
    </rPh>
    <phoneticPr fontId="1"/>
  </si>
  <si>
    <t>2400万円以下</t>
    <rPh sb="4" eb="6">
      <t>マンエン</t>
    </rPh>
    <rPh sb="6" eb="8">
      <t>イカ</t>
    </rPh>
    <phoneticPr fontId="1"/>
  </si>
  <si>
    <t>-</t>
    <phoneticPr fontId="1"/>
  </si>
  <si>
    <t>所得金額調整控除</t>
    <rPh sb="0" eb="2">
      <t>ショトク</t>
    </rPh>
    <rPh sb="2" eb="4">
      <t>キンガク</t>
    </rPh>
    <rPh sb="4" eb="6">
      <t>チョウセイ</t>
    </rPh>
    <rPh sb="6" eb="8">
      <t>コウジョ</t>
    </rPh>
    <phoneticPr fontId="1"/>
  </si>
  <si>
    <t>所得金額調整控除額</t>
    <rPh sb="0" eb="2">
      <t>ショトク</t>
    </rPh>
    <rPh sb="2" eb="4">
      <t>キンガク</t>
    </rPh>
    <rPh sb="4" eb="6">
      <t>チョウセイ</t>
    </rPh>
    <rPh sb="6" eb="8">
      <t>コウジョ</t>
    </rPh>
    <rPh sb="8" eb="9">
      <t>ガク</t>
    </rPh>
    <phoneticPr fontId="1"/>
  </si>
  <si>
    <t>調整控除後の給与等の金額</t>
    <rPh sb="0" eb="2">
      <t>チョウセイ</t>
    </rPh>
    <rPh sb="2" eb="4">
      <t>コウジョ</t>
    </rPh>
    <rPh sb="4" eb="5">
      <t>ゴ</t>
    </rPh>
    <rPh sb="6" eb="8">
      <t>キュウヨ</t>
    </rPh>
    <rPh sb="8" eb="9">
      <t>トウ</t>
    </rPh>
    <rPh sb="10" eb="12">
      <t>キンガク</t>
    </rPh>
    <phoneticPr fontId="1"/>
  </si>
  <si>
    <t>受 給 者 生 年 月 日</t>
  </si>
  <si>
    <t>95~100</t>
    <phoneticPr fontId="1"/>
  </si>
  <si>
    <t>100~105</t>
    <phoneticPr fontId="1"/>
  </si>
  <si>
    <t>105~110</t>
    <phoneticPr fontId="1"/>
  </si>
  <si>
    <t>110~115</t>
    <phoneticPr fontId="1"/>
  </si>
  <si>
    <t>115~120</t>
    <phoneticPr fontId="1"/>
  </si>
  <si>
    <t>120~125</t>
    <phoneticPr fontId="1"/>
  </si>
  <si>
    <t>125~130</t>
    <phoneticPr fontId="1"/>
  </si>
  <si>
    <t>130~133</t>
    <phoneticPr fontId="1"/>
  </si>
  <si>
    <t>扶養控除額、び障害者等の控除額の合計額</t>
    <phoneticPr fontId="1"/>
  </si>
  <si>
    <t>要</t>
    <phoneticPr fontId="1"/>
  </si>
  <si>
    <t>解除方法</t>
    <rPh sb="0" eb="2">
      <t>カイジョ</t>
    </rPh>
    <rPh sb="2" eb="4">
      <t>ホウホウ</t>
    </rPh>
    <phoneticPr fontId="1"/>
  </si>
  <si>
    <t>そのため当ファイルを開くと下記のメッセージが表示されます。</t>
    <rPh sb="4" eb="5">
      <t>トウ</t>
    </rPh>
    <rPh sb="10" eb="11">
      <t>ヒラ</t>
    </rPh>
    <rPh sb="13" eb="15">
      <t>カキ</t>
    </rPh>
    <rPh sb="22" eb="24">
      <t>ヒョウジ</t>
    </rPh>
    <phoneticPr fontId="1"/>
  </si>
  <si>
    <t>Microsoftのセキュリティ強化策により、インターネットからダウンロードしたofficeファイルは一律でマクロが無効化されるようになりました。</t>
    <rPh sb="18" eb="19">
      <t>サク</t>
    </rPh>
    <phoneticPr fontId="1"/>
  </si>
  <si>
    <t xml:space="preserve"> １. 当該ブック（ファイル）を右クリックし、コンテキスト メニューから [プロパティ] を選択します。</t>
    <rPh sb="4" eb="6">
      <t>トウガイ</t>
    </rPh>
    <phoneticPr fontId="1"/>
  </si>
  <si>
    <t>選択中の受給者</t>
    <rPh sb="0" eb="3">
      <t>センタクチュウ</t>
    </rPh>
    <rPh sb="4" eb="7">
      <t>ジュキュウシャ</t>
    </rPh>
    <phoneticPr fontId="1"/>
  </si>
  <si>
    <t xml:space="preserve"> ２. [全般] タブの下部にあるセキュリティ項目の、[許可する] チェック ボックスを選択して、[OK] を選択します。</t>
    <rPh sb="23" eb="25">
      <t>コウモク</t>
    </rPh>
    <rPh sb="28" eb="30">
      <t>キョカ</t>
    </rPh>
    <phoneticPr fontId="1"/>
  </si>
  <si>
    <t>SAMPLE表示を消すためには、ライセンス</t>
    <rPh sb="6" eb="8">
      <t>ヒョウジ</t>
    </rPh>
    <rPh sb="9" eb="10">
      <t>ケ</t>
    </rPh>
    <phoneticPr fontId="1"/>
  </si>
  <si>
    <t>キーの入力が必要です。</t>
    <rPh sb="3" eb="5">
      <t>ニュウリョク</t>
    </rPh>
    <rPh sb="6" eb="8">
      <t>ヒツヨウ</t>
    </rPh>
    <phoneticPr fontId="1"/>
  </si>
  <si>
    <t>最初にマクロのブロックを解除してください。</t>
    <rPh sb="0" eb="2">
      <t>サイショ</t>
    </rPh>
    <rPh sb="12" eb="14">
      <t>カイジョ</t>
    </rPh>
    <phoneticPr fontId="1"/>
  </si>
  <si>
    <t>はじめて使う場合はこちらから</t>
    <rPh sb="4" eb="5">
      <t>ツカ</t>
    </rPh>
    <rPh sb="6" eb="8">
      <t>バアイ</t>
    </rPh>
    <phoneticPr fontId="1"/>
  </si>
  <si>
    <t>受給者情報</t>
    <rPh sb="0" eb="3">
      <t>ジュキュウシャ</t>
    </rPh>
    <rPh sb="3" eb="5">
      <t>ジョウホウ</t>
    </rPh>
    <phoneticPr fontId="1"/>
  </si>
  <si>
    <t>事業者情報</t>
    <rPh sb="0" eb="5">
      <t>ジギョウシャジョウホウ</t>
    </rPh>
    <phoneticPr fontId="1"/>
  </si>
  <si>
    <t>事業者情報の入力が完了したら、次は受給者情報シートで受給者各人の入力をしてください。</t>
    <rPh sb="0" eb="3">
      <t>ジギョウシャ</t>
    </rPh>
    <rPh sb="3" eb="5">
      <t>ジョウホウ</t>
    </rPh>
    <rPh sb="6" eb="8">
      <t>ニュウリョク</t>
    </rPh>
    <rPh sb="9" eb="11">
      <t>カンリョウ</t>
    </rPh>
    <rPh sb="15" eb="16">
      <t>ツギ</t>
    </rPh>
    <rPh sb="17" eb="22">
      <t>ジュキュウシャジョウホウ</t>
    </rPh>
    <rPh sb="26" eb="29">
      <t>ジュキュウシャ</t>
    </rPh>
    <rPh sb="29" eb="31">
      <t>カクジン</t>
    </rPh>
    <rPh sb="32" eb="34">
      <t>ニュウリョク</t>
    </rPh>
    <phoneticPr fontId="1"/>
  </si>
  <si>
    <t>前年度データ引継ぎ対象</t>
    <rPh sb="0" eb="3">
      <t>ゼンネンド</t>
    </rPh>
    <rPh sb="6" eb="8">
      <t>ヒキツ</t>
    </rPh>
    <rPh sb="9" eb="11">
      <t>タイショウ</t>
    </rPh>
    <phoneticPr fontId="1"/>
  </si>
  <si>
    <t>前年度のファイルがある場合</t>
    <rPh sb="0" eb="2">
      <t>ゼンネン</t>
    </rPh>
    <rPh sb="2" eb="3">
      <t>ド</t>
    </rPh>
    <rPh sb="11" eb="13">
      <t>バアイ</t>
    </rPh>
    <phoneticPr fontId="1"/>
  </si>
  <si>
    <t>今年度の更新前ファイルがある場合</t>
    <rPh sb="0" eb="3">
      <t>コンネンド</t>
    </rPh>
    <rPh sb="4" eb="7">
      <t>コウシンマエ</t>
    </rPh>
    <rPh sb="14" eb="16">
      <t>バアイ</t>
    </rPh>
    <phoneticPr fontId="1"/>
  </si>
  <si>
    <t>・ログイン購入かゲスト購入を選択してください。</t>
    <rPh sb="5" eb="7">
      <t>コウニュウ</t>
    </rPh>
    <rPh sb="11" eb="13">
      <t>コウニュウ</t>
    </rPh>
    <rPh sb="14" eb="16">
      <t>センタク</t>
    </rPh>
    <phoneticPr fontId="1"/>
  </si>
  <si>
    <t>・ライセンスキーはzipフォルダに格納されており、解凍ソフトが必要となる場合があります。</t>
    <rPh sb="17" eb="19">
      <t>カクノウ</t>
    </rPh>
    <rPh sb="25" eb="27">
      <t>カイトウ</t>
    </rPh>
    <rPh sb="31" eb="33">
      <t>ヒツヨウ</t>
    </rPh>
    <rPh sb="36" eb="38">
      <t>バアイ</t>
    </rPh>
    <phoneticPr fontId="1"/>
  </si>
  <si>
    <t>・STORESでの決済となります（当方でアカウント情報等は管理していません）。</t>
    <rPh sb="9" eb="11">
      <t>ケッサイ</t>
    </rPh>
    <rPh sb="17" eb="19">
      <t>トウホウ</t>
    </rPh>
    <rPh sb="25" eb="27">
      <t>ジョウホウ</t>
    </rPh>
    <rPh sb="27" eb="28">
      <t>トウ</t>
    </rPh>
    <rPh sb="29" eb="31">
      <t>カンリ</t>
    </rPh>
    <phoneticPr fontId="1"/>
  </si>
  <si>
    <t>PayPay残高、Amazon Payが使えます。</t>
    <rPh sb="20" eb="21">
      <t>ツカ</t>
    </rPh>
    <phoneticPr fontId="1"/>
  </si>
  <si>
    <t>・クレジットカード、コンビニ決済、PAYPAL、キャリア決済、楽天ペイ、</t>
    <rPh sb="14" eb="16">
      <t>ケッサイ</t>
    </rPh>
    <rPh sb="28" eb="30">
      <t>ケッサイ</t>
    </rPh>
    <rPh sb="31" eb="33">
      <t>ラクテン</t>
    </rPh>
    <phoneticPr fontId="1"/>
  </si>
  <si>
    <t>・決済完了と同時に送られる確認メールからライセンスキーをダウンロードしてください。</t>
    <rPh sb="1" eb="3">
      <t>ケッサイ</t>
    </rPh>
    <rPh sb="3" eb="5">
      <t>カンリョウ</t>
    </rPh>
    <rPh sb="6" eb="8">
      <t>ドウジ</t>
    </rPh>
    <rPh sb="9" eb="10">
      <t>オク</t>
    </rPh>
    <rPh sb="13" eb="15">
      <t>カクニン</t>
    </rPh>
    <phoneticPr fontId="1"/>
  </si>
  <si>
    <t>よく確認してください。</t>
    <rPh sb="2" eb="4">
      <t>カクニン</t>
    </rPh>
    <phoneticPr fontId="1"/>
  </si>
  <si>
    <t>・メールアドレスの入力を間違えるとライセンスキーダウンロード用のメールを送ることができません。</t>
    <rPh sb="9" eb="11">
      <t>ニュウリョク</t>
    </rPh>
    <rPh sb="12" eb="14">
      <t>マチガ</t>
    </rPh>
    <rPh sb="30" eb="31">
      <t>ヨウ</t>
    </rPh>
    <rPh sb="36" eb="37">
      <t>オク</t>
    </rPh>
    <phoneticPr fontId="1"/>
  </si>
  <si>
    <t>お問合せフォームでご連絡ください。</t>
    <rPh sb="1" eb="3">
      <t>トイアワ</t>
    </rPh>
    <rPh sb="10" eb="12">
      <t>レンラク</t>
    </rPh>
    <phoneticPr fontId="1"/>
  </si>
  <si>
    <t>・確認メールが届かない場合は、ライセンス販売ページ左下のアイコンから</t>
    <rPh sb="1" eb="3">
      <t>カクニン</t>
    </rPh>
    <rPh sb="7" eb="8">
      <t>トド</t>
    </rPh>
    <rPh sb="11" eb="13">
      <t>バアイ</t>
    </rPh>
    <rPh sb="20" eb="22">
      <t>ハンバイ</t>
    </rPh>
    <rPh sb="25" eb="27">
      <t>ヒダリシタ</t>
    </rPh>
    <phoneticPr fontId="1"/>
  </si>
  <si>
    <t>ライセンスキー販売ページ</t>
    <rPh sb="7" eb="9">
      <t>ハンバイ</t>
    </rPh>
    <phoneticPr fontId="1"/>
  </si>
  <si>
    <t>ライセンス購入の説明</t>
    <rPh sb="5" eb="7">
      <t>コウニュウ</t>
    </rPh>
    <rPh sb="8" eb="10">
      <t>セツメイ</t>
    </rPh>
    <phoneticPr fontId="1"/>
  </si>
  <si>
    <t>・購入時メールマガジンの登録にチェックをいれてあると、更新情報等が配信されます。</t>
    <rPh sb="1" eb="4">
      <t>コウニュウジ</t>
    </rPh>
    <rPh sb="12" eb="14">
      <t>トウロク</t>
    </rPh>
    <rPh sb="27" eb="31">
      <t>コウシンジョウホウ</t>
    </rPh>
    <rPh sb="31" eb="32">
      <t>トウ</t>
    </rPh>
    <rPh sb="33" eb="35">
      <t>ハイシン</t>
    </rPh>
    <phoneticPr fontId="1"/>
  </si>
  <si>
    <t>始めて使う場合は最初に事業者情報の入力をしてください。</t>
    <rPh sb="0" eb="1">
      <t>ハジ</t>
    </rPh>
    <rPh sb="3" eb="4">
      <t>ツカ</t>
    </rPh>
    <rPh sb="5" eb="7">
      <t>バアイ</t>
    </rPh>
    <rPh sb="8" eb="10">
      <t>サイショ</t>
    </rPh>
    <rPh sb="11" eb="16">
      <t>ジギョウシャジョウホウ</t>
    </rPh>
    <rPh sb="17" eb="19">
      <t>ニュウリョク</t>
    </rPh>
    <phoneticPr fontId="1"/>
  </si>
  <si>
    <t>給与所得金額の計算</t>
    <rPh sb="0" eb="4">
      <t>キュウヨショトク</t>
    </rPh>
    <rPh sb="4" eb="6">
      <t>キンガク</t>
    </rPh>
    <rPh sb="7" eb="9">
      <t>ケイサン</t>
    </rPh>
    <phoneticPr fontId="1"/>
  </si>
  <si>
    <t>基礎控除額の計算</t>
    <rPh sb="0" eb="4">
      <t>キソコウジョ</t>
    </rPh>
    <rPh sb="4" eb="5">
      <t>ガク</t>
    </rPh>
    <rPh sb="6" eb="8">
      <t>ケイサン</t>
    </rPh>
    <phoneticPr fontId="1"/>
  </si>
  <si>
    <t>合計所得金額</t>
    <rPh sb="0" eb="6">
      <t>ゴウケイショトクキンガク</t>
    </rPh>
    <phoneticPr fontId="1"/>
  </si>
  <si>
    <t>132万円以下</t>
    <rPh sb="3" eb="5">
      <t>マンエン</t>
    </rPh>
    <rPh sb="5" eb="7">
      <t>イカ</t>
    </rPh>
    <phoneticPr fontId="1"/>
  </si>
  <si>
    <t>132万円超</t>
    <rPh sb="3" eb="5">
      <t>マンエン</t>
    </rPh>
    <rPh sb="5" eb="6">
      <t>チョウ</t>
    </rPh>
    <phoneticPr fontId="1"/>
  </si>
  <si>
    <t>336万円以下</t>
    <rPh sb="3" eb="5">
      <t>マンエン</t>
    </rPh>
    <rPh sb="5" eb="7">
      <t>イカ</t>
    </rPh>
    <phoneticPr fontId="1"/>
  </si>
  <si>
    <t>336万円超</t>
    <rPh sb="3" eb="5">
      <t>マンエン</t>
    </rPh>
    <rPh sb="5" eb="6">
      <t>チョウ</t>
    </rPh>
    <phoneticPr fontId="1"/>
  </si>
  <si>
    <t>489万円以下</t>
    <rPh sb="3" eb="5">
      <t>マンエン</t>
    </rPh>
    <rPh sb="5" eb="7">
      <t>イカ</t>
    </rPh>
    <phoneticPr fontId="1"/>
  </si>
  <si>
    <t>489万円超</t>
    <rPh sb="3" eb="5">
      <t>マンエン</t>
    </rPh>
    <rPh sb="5" eb="6">
      <t>チョウ</t>
    </rPh>
    <phoneticPr fontId="1"/>
  </si>
  <si>
    <t>2350万円以下</t>
    <rPh sb="4" eb="6">
      <t>マンエン</t>
    </rPh>
    <rPh sb="6" eb="8">
      <t>イカ</t>
    </rPh>
    <phoneticPr fontId="1"/>
  </si>
  <si>
    <t>2350万円超</t>
    <rPh sb="4" eb="6">
      <t>マンエン</t>
    </rPh>
    <rPh sb="6" eb="7">
      <t>チョウ</t>
    </rPh>
    <phoneticPr fontId="1"/>
  </si>
  <si>
    <t>2400万円超</t>
    <rPh sb="4" eb="6">
      <t>マンエン</t>
    </rPh>
    <rPh sb="6" eb="7">
      <t>チョウ</t>
    </rPh>
    <phoneticPr fontId="1"/>
  </si>
  <si>
    <t>2450万円以下</t>
    <rPh sb="4" eb="6">
      <t>マンエン</t>
    </rPh>
    <rPh sb="6" eb="8">
      <t>イカ</t>
    </rPh>
    <phoneticPr fontId="1"/>
  </si>
  <si>
    <t>2450万円超</t>
    <rPh sb="4" eb="6">
      <t>マンエン</t>
    </rPh>
    <rPh sb="6" eb="7">
      <t>チョウ</t>
    </rPh>
    <phoneticPr fontId="1"/>
  </si>
  <si>
    <t>2500万円以下</t>
    <rPh sb="4" eb="6">
      <t>マンエン</t>
    </rPh>
    <rPh sb="6" eb="8">
      <t>イカ</t>
    </rPh>
    <phoneticPr fontId="1"/>
  </si>
  <si>
    <t>2500万円超</t>
    <rPh sb="4" eb="6">
      <t>マンエン</t>
    </rPh>
    <rPh sb="6" eb="7">
      <t>チョウ</t>
    </rPh>
    <phoneticPr fontId="1"/>
  </si>
  <si>
    <t>要</t>
  </si>
  <si>
    <t>給料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</si>
  <si>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</si>
  <si>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</si>
  <si>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</si>
  <si>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</si>
  <si>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</si>
  <si>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</si>
  <si>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</si>
  <si>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</si>
  <si>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</si>
  <si>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</si>
  <si>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</si>
  <si>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</si>
  <si>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</si>
  <si>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655万円以下</t>
    <rPh sb="3" eb="5">
      <t>マンエン</t>
    </rPh>
    <rPh sb="5" eb="7">
      <t>イカ</t>
    </rPh>
    <phoneticPr fontId="1"/>
  </si>
  <si>
    <t>655万円超</t>
    <rPh sb="3" eb="5">
      <t>マンエン</t>
    </rPh>
    <rPh sb="5" eb="6">
      <t>チョウ</t>
    </rPh>
    <phoneticPr fontId="1"/>
  </si>
  <si>
    <t>②　番号をクリックして入力する受給者を選択</t>
    <rPh sb="2" eb="4">
      <t>バンゴウ</t>
    </rPh>
    <rPh sb="11" eb="13">
      <t>ニュウリョク</t>
    </rPh>
    <rPh sb="15" eb="18">
      <t>ジュキュウシャ</t>
    </rPh>
    <rPh sb="19" eb="21">
      <t>センタク</t>
    </rPh>
    <phoneticPr fontId="1"/>
  </si>
  <si>
    <t>https://startup.nagoya/</t>
  </si>
  <si>
    <t>公式サイト</t>
    <rPh sb="0" eb="2">
      <t>コウシキ</t>
    </rPh>
    <phoneticPr fontId="1"/>
  </si>
  <si>
    <t>特定親族特別控除の額</t>
    <rPh sb="0" eb="4">
      <t>トクテイシンゾク</t>
    </rPh>
    <rPh sb="4" eb="8">
      <t>トクベツコウジョ</t>
    </rPh>
    <rPh sb="9" eb="10">
      <t>ガク</t>
    </rPh>
    <phoneticPr fontId="1"/>
  </si>
  <si>
    <t>(源泉・特別)　控除対象  　　配偶者</t>
    <rPh sb="1" eb="3">
      <t>ゲンセン</t>
    </rPh>
    <rPh sb="4" eb="6">
      <t>トクベツ</t>
    </rPh>
    <rPh sb="8" eb="10">
      <t>コウジョ</t>
    </rPh>
    <rPh sb="10" eb="12">
      <t>タイショウ</t>
    </rPh>
    <rPh sb="16" eb="19">
      <t>ハイグウシャ</t>
    </rPh>
    <phoneticPr fontId="1"/>
  </si>
  <si>
    <t>特定親族特別控除額</t>
    <rPh sb="0" eb="2">
      <t>トクテイ</t>
    </rPh>
    <rPh sb="2" eb="4">
      <t>シンゾク</t>
    </rPh>
    <rPh sb="4" eb="6">
      <t>トクベツ</t>
    </rPh>
    <rPh sb="6" eb="8">
      <t>コウジョ</t>
    </rPh>
    <rPh sb="8" eb="9">
      <t>ガク</t>
    </rPh>
    <phoneticPr fontId="1"/>
  </si>
  <si>
    <t>特定親族特別控除</t>
    <rPh sb="0" eb="8">
      <t>トクテイシンゾクトクベツコウジョ</t>
    </rPh>
    <phoneticPr fontId="1"/>
  </si>
  <si>
    <t>特　親</t>
    <rPh sb="0" eb="1">
      <t>トク</t>
    </rPh>
    <rPh sb="2" eb="3">
      <t>オヤ</t>
    </rPh>
    <phoneticPr fontId="1"/>
  </si>
  <si>
    <t>その他所得</t>
    <rPh sb="2" eb="5">
      <t>タショトク</t>
    </rPh>
    <phoneticPr fontId="1"/>
  </si>
  <si>
    <t>給与所得金額</t>
    <rPh sb="0" eb="6">
      <t>キュウヨショトクキンガク</t>
    </rPh>
    <phoneticPr fontId="1"/>
  </si>
  <si>
    <t>その他の所得金額</t>
    <rPh sb="2" eb="3">
      <t>タ</t>
    </rPh>
    <rPh sb="4" eb="6">
      <t>ショトク</t>
    </rPh>
    <rPh sb="6" eb="8">
      <t>キンガク</t>
    </rPh>
    <phoneticPr fontId="1"/>
  </si>
  <si>
    <t>合計所得</t>
    <rPh sb="0" eb="2">
      <t>ゴウケイ</t>
    </rPh>
    <rPh sb="2" eb="4">
      <t>ショトク</t>
    </rPh>
    <phoneticPr fontId="1"/>
  </si>
  <si>
    <t>区1</t>
    <rPh sb="0" eb="1">
      <t>ク</t>
    </rPh>
    <phoneticPr fontId="1"/>
  </si>
  <si>
    <t>区2</t>
    <rPh sb="0" eb="1">
      <t>ク</t>
    </rPh>
    <phoneticPr fontId="1"/>
  </si>
  <si>
    <t>区3</t>
    <rPh sb="0" eb="1">
      <t>ク</t>
    </rPh>
    <phoneticPr fontId="1"/>
  </si>
  <si>
    <t>区4</t>
    <rPh sb="0" eb="1">
      <t>ク</t>
    </rPh>
    <phoneticPr fontId="1"/>
  </si>
  <si>
    <t>区5</t>
    <rPh sb="0" eb="1">
      <t>ク</t>
    </rPh>
    <phoneticPr fontId="1"/>
  </si>
  <si>
    <t>区6</t>
    <rPh sb="0" eb="1">
      <t>ク</t>
    </rPh>
    <phoneticPr fontId="1"/>
  </si>
  <si>
    <t>区7</t>
    <rPh sb="0" eb="1">
      <t>ク</t>
    </rPh>
    <phoneticPr fontId="1"/>
  </si>
  <si>
    <t>区8</t>
    <rPh sb="0" eb="1">
      <t>ク</t>
    </rPh>
    <phoneticPr fontId="1"/>
  </si>
  <si>
    <t>区9</t>
    <rPh sb="0" eb="1">
      <t>ク</t>
    </rPh>
    <phoneticPr fontId="1"/>
  </si>
  <si>
    <t>区10</t>
    <rPh sb="0" eb="1">
      <t>ク</t>
    </rPh>
    <phoneticPr fontId="1"/>
  </si>
  <si>
    <t>○</t>
    <phoneticPr fontId="1"/>
  </si>
  <si>
    <t>令和 ８ 年分</t>
    <rPh sb="0" eb="2">
      <t>レイワ</t>
    </rPh>
    <rPh sb="5" eb="6">
      <t>ネン</t>
    </rPh>
    <rPh sb="6" eb="7">
      <t>ブン</t>
    </rPh>
    <phoneticPr fontId="1"/>
  </si>
  <si>
    <t>⑨</t>
    <phoneticPr fontId="1"/>
  </si>
  <si>
    <t>所得金額調整控除額</t>
    <rPh sb="0" eb="4">
      <t>ショトクキンガク</t>
    </rPh>
    <rPh sb="4" eb="8">
      <t>チョウセイコウジョ</t>
    </rPh>
    <rPh sb="8" eb="9">
      <t>ガク</t>
    </rPh>
    <phoneticPr fontId="1"/>
  </si>
  <si>
    <t>調整控除後の所得金額</t>
    <rPh sb="0" eb="5">
      <t>チョウセイコウジョゴ</t>
    </rPh>
    <rPh sb="6" eb="10">
      <t>ショトクキンガク</t>
    </rPh>
    <phoneticPr fontId="1"/>
  </si>
  <si>
    <t>価格　2,300円（税込）</t>
    <rPh sb="0" eb="2">
      <t>カカク</t>
    </rPh>
    <rPh sb="8" eb="9">
      <t>エン</t>
    </rPh>
    <rPh sb="10" eb="12">
      <t>ゼイコミ</t>
    </rPh>
    <phoneticPr fontId="1"/>
  </si>
  <si>
    <t>https://gensen-excel.stores.jp/items/696096ecdc901c003e2b2b9e</t>
    <phoneticPr fontId="1"/>
  </si>
  <si>
    <t>[A]－740,000円</t>
    <rPh sb="11" eb="12">
      <t>エン</t>
    </rPh>
    <phoneticPr fontId="10"/>
  </si>
  <si>
    <t>2,200,000円～3,599,999円</t>
    <rPh sb="9" eb="10">
      <t>エン</t>
    </rPh>
    <rPh sb="20" eb="21">
      <t>エン</t>
    </rPh>
    <phoneticPr fontId="10"/>
  </si>
  <si>
    <t>～2,199,999円</t>
    <rPh sb="10" eb="11">
      <t>エン</t>
    </rPh>
    <phoneticPr fontId="10"/>
  </si>
  <si>
    <t>62万円以下</t>
    <phoneticPr fontId="1"/>
  </si>
  <si>
    <t>62~95</t>
    <phoneticPr fontId="1"/>
  </si>
  <si>
    <t>新（２３歳未満扶養親族有）</t>
    <rPh sb="0" eb="1">
      <t>シン</t>
    </rPh>
    <rPh sb="4" eb="5">
      <t>サイ</t>
    </rPh>
    <rPh sb="5" eb="7">
      <t>ミマン</t>
    </rPh>
    <rPh sb="7" eb="9">
      <t>フヨウ</t>
    </rPh>
    <rPh sb="9" eb="11">
      <t>シンゾク</t>
    </rPh>
    <rPh sb="11" eb="12">
      <t>アリ</t>
    </rPh>
    <phoneticPr fontId="1"/>
  </si>
  <si>
    <t>新（２３歳未満扶養親族無）</t>
    <rPh sb="0" eb="1">
      <t>シン</t>
    </rPh>
    <rPh sb="11" eb="12">
      <t>ナシ</t>
    </rPh>
    <phoneticPr fontId="1"/>
  </si>
  <si>
    <t>このバージョンは年末調整に未対応項目があります。必ず修正が加わるため、年末調整前には最新版をダウンロードしてデータ移行してください。</t>
    <rPh sb="8" eb="12">
      <t>ネンマツチョウセイ</t>
    </rPh>
    <rPh sb="13" eb="16">
      <t>ミタイオウ</t>
    </rPh>
    <rPh sb="16" eb="18">
      <t>コウモク</t>
    </rPh>
    <rPh sb="24" eb="25">
      <t>カナラ</t>
    </rPh>
    <rPh sb="26" eb="28">
      <t>シュウセイ</t>
    </rPh>
    <rPh sb="29" eb="30">
      <t>クワ</t>
    </rPh>
    <rPh sb="35" eb="39">
      <t>ネンマツチョウセイ</t>
    </rPh>
    <rPh sb="39" eb="40">
      <t>マエ</t>
    </rPh>
    <rPh sb="42" eb="45">
      <t>サイシンバン</t>
    </rPh>
    <rPh sb="57" eb="59">
      <t>イコウ</t>
    </rPh>
    <phoneticPr fontId="1"/>
  </si>
  <si>
    <t>このバージョンは年末調整未対応項目があります。必ず修正が加わるため、年末調整前には最新版をダウンロードしてデータ移行してください。</t>
    <rPh sb="8" eb="12">
      <t>ネンマツチョウセイ</t>
    </rPh>
    <rPh sb="12" eb="15">
      <t>ミタイオウ</t>
    </rPh>
    <rPh sb="15" eb="17">
      <t>コウモク</t>
    </rPh>
    <rPh sb="23" eb="24">
      <t>カナラ</t>
    </rPh>
    <rPh sb="25" eb="27">
      <t>シュウセイ</t>
    </rPh>
    <rPh sb="28" eb="29">
      <t>クワ</t>
    </rPh>
    <rPh sb="34" eb="38">
      <t>ネンマツチョウセイ</t>
    </rPh>
    <rPh sb="38" eb="39">
      <t>マエ</t>
    </rPh>
    <rPh sb="41" eb="44">
      <t>サイシンバン</t>
    </rPh>
    <rPh sb="56" eb="58">
      <t>イコウ</t>
    </rPh>
    <phoneticPr fontId="1"/>
  </si>
  <si>
    <t>給料</t>
    <phoneticPr fontId="1"/>
  </si>
  <si>
    <t>要</t>
    <phoneticPr fontId="1"/>
  </si>
  <si>
    <t>ver1.1</t>
    <phoneticPr fontId="1"/>
  </si>
  <si>
    <t>給料</t>
    <phoneticPr fontId="1"/>
  </si>
  <si>
    <t>要</t>
    <phoneticPr fontId="1"/>
  </si>
  <si>
    <t>ver1.2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</si>
</sst>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;[Red]&quot;-&quot;#,##0"/>
    <numFmt numFmtId="177" formatCode="#,##0;&quot;△ &quot;#,##0"/>
    <numFmt numFmtId="178" formatCode="0;\-0;;@"/>
    <numFmt numFmtId="179" formatCode="#,###;\-#,###;;@"/>
    <numFmt numFmtId="180" formatCode="#,###;&quot;△&quot;#,###;;@"/>
    <numFmt numFmtId="181" formatCode="#,###"/>
    <numFmt numFmtId="182" formatCode="0_);\(0\)"/>
    <numFmt numFmtId="183" formatCode="###;[Red]\-###"/>
    <numFmt numFmtId="184" formatCode="0;;;@"/>
    <numFmt numFmtId="185" formatCode="0.000;\-0.000;;@"/>
    <numFmt numFmtId="186" formatCode="#"/>
    <numFmt numFmtId="187" formatCode="00"/>
  </numFmts>
  <fonts count="15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11"/>
      <color rgb="FF000000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8"/>
      <color indexed="8"/>
      <name val="ＭＳ 明朝"/>
      <family val="1"/>
      <charset val="128"/>
    </font>
    <font>
      <sz val="22"/>
      <color indexed="8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trike/>
      <sz val="8"/>
      <color theme="1"/>
      <name val="ＭＳ Ｐゴシック"/>
      <family val="2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7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24"/>
      <color theme="1"/>
      <name val="ＭＳ 明朝"/>
      <family val="1"/>
      <charset val="128"/>
    </font>
    <font>
      <sz val="26"/>
      <color theme="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color rgb="FFFF0000"/>
      <name val="ＭＳ Ｐゴシック"/>
      <family val="3"/>
      <charset val="128"/>
      <scheme val="minor"/>
    </font>
    <font>
      <sz val="5"/>
      <color theme="1"/>
      <name val="ＭＳ Ｐ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sz val="12"/>
      <color theme="3" tint="0.39997558519241921"/>
      <name val="ＭＳ 明朝"/>
      <family val="1"/>
      <charset val="128"/>
    </font>
    <font>
      <sz val="14"/>
      <color rgb="FF00B050"/>
      <name val="ＭＳ 明朝"/>
      <family val="1"/>
      <charset val="128"/>
    </font>
    <font>
      <sz val="11"/>
      <color rgb="FF00B050"/>
      <name val="ＭＳ 明朝"/>
      <family val="1"/>
      <charset val="128"/>
    </font>
    <font>
      <sz val="10"/>
      <color rgb="FF00B050"/>
      <name val="ＭＳ 明朝"/>
      <family val="1"/>
      <charset val="128"/>
    </font>
    <font>
      <sz val="9"/>
      <color rgb="FF00B050"/>
      <name val="ＭＳ 明朝"/>
      <family val="1"/>
      <charset val="128"/>
    </font>
    <font>
      <sz val="16"/>
      <color rgb="FF00B050"/>
      <name val="ＭＳ 明朝"/>
      <family val="1"/>
      <charset val="128"/>
    </font>
    <font>
      <sz val="16"/>
      <color rgb="FF0070C0"/>
      <name val="ＭＳ 明朝"/>
      <family val="1"/>
      <charset val="128"/>
    </font>
    <font>
      <sz val="14"/>
      <color rgb="FF0070C0"/>
      <name val="ＭＳ 明朝"/>
      <family val="1"/>
      <charset val="128"/>
    </font>
    <font>
      <sz val="11"/>
      <color rgb="FF0070C0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12"/>
      <color rgb="FF0070C0"/>
      <name val="ＭＳ 明朝"/>
      <family val="1"/>
      <charset val="128"/>
    </font>
    <font>
      <sz val="11"/>
      <color rgb="FF0070C0"/>
      <name val="ＭＳ Ｐゴシック"/>
      <family val="2"/>
      <charset val="128"/>
      <scheme val="minor"/>
    </font>
    <font>
      <sz val="8"/>
      <color rgb="FF0070C0"/>
      <name val="ＭＳ 明朝"/>
      <family val="1"/>
      <charset val="128"/>
    </font>
    <font>
      <sz val="12"/>
      <color rgb="FF0070C0"/>
      <name val="ＭＳ Ｐゴシック"/>
      <family val="2"/>
      <charset val="128"/>
      <scheme val="minor"/>
    </font>
    <font>
      <sz val="7"/>
      <color rgb="FF0070C0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1"/>
      <color rgb="FF00B050"/>
      <name val="ＭＳ Ｐゴシック"/>
      <family val="2"/>
      <charset val="128"/>
      <scheme val="minor"/>
    </font>
    <font>
      <sz val="8"/>
      <color rgb="FF00B050"/>
      <name val="ＭＳ 明朝"/>
      <family val="1"/>
      <charset val="128"/>
    </font>
    <font>
      <sz val="12"/>
      <color rgb="FF00B050"/>
      <name val="ＭＳ Ｐゴシック"/>
      <family val="2"/>
      <charset val="128"/>
      <scheme val="minor"/>
    </font>
    <font>
      <sz val="32"/>
      <color rgb="FF0070C0"/>
      <name val="ＭＳ 明朝"/>
      <family val="1"/>
      <charset val="128"/>
    </font>
    <font>
      <sz val="32"/>
      <color rgb="FF00B050"/>
      <name val="ＭＳ 明朝"/>
      <family val="1"/>
      <charset val="128"/>
    </font>
    <font>
      <sz val="7"/>
      <color rgb="FF00B050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32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2"/>
      <name val="ＭＳ Ｐゴシック"/>
      <family val="2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65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7"/>
      <color theme="1" tint="0.4999847407452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0" tint="-0.499984740745262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color theme="0" tint="-0.499984740745262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sz val="8"/>
      <color theme="1" tint="0.499984740745262"/>
      <name val="ＭＳ Ｐゴシック"/>
      <family val="3"/>
      <charset val="128"/>
    </font>
    <font>
      <sz val="9"/>
      <color theme="1" tint="0.499984740745262"/>
      <name val="ＭＳ Ｐゴシック"/>
      <family val="3"/>
      <charset val="128"/>
    </font>
    <font>
      <sz val="8"/>
      <color theme="0" tint="-0.499984740745262"/>
      <name val="ＭＳ Ｐゴシック"/>
      <family val="3"/>
      <charset val="128"/>
    </font>
    <font>
      <sz val="9"/>
      <color theme="0" tint="-0.499984740745262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0" tint="-0.499984740745262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6"/>
      <color theme="1"/>
      <name val="ＭＳ 明朝"/>
      <family val="1"/>
      <charset val="128"/>
    </font>
    <font>
      <sz val="6"/>
      <color rgb="FF00B050"/>
      <name val="ＭＳ 明朝"/>
      <family val="1"/>
      <charset val="128"/>
    </font>
    <font>
      <sz val="6"/>
      <color rgb="FF0070C0"/>
      <name val="ＭＳ 明朝"/>
      <family val="1"/>
      <charset val="128"/>
    </font>
    <font>
      <sz val="9"/>
      <name val="ＭＳ Ｐゴシック"/>
      <family val="2"/>
      <charset val="128"/>
      <scheme val="minor"/>
    </font>
    <font>
      <b/>
      <strike/>
      <sz val="9"/>
      <color theme="1"/>
      <name val="ＭＳ Ｐゴシック"/>
      <family val="3"/>
      <charset val="128"/>
      <scheme val="minor"/>
    </font>
    <font>
      <strike/>
      <sz val="9"/>
      <color theme="1"/>
      <name val="ＭＳ Ｐゴシック"/>
      <family val="3"/>
      <charset val="128"/>
      <scheme val="minor"/>
    </font>
    <font>
      <b/>
      <strike/>
      <sz val="16"/>
      <color theme="1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</font>
    <font>
      <b/>
      <sz val="65"/>
      <color rgb="FFFF0000"/>
      <name val="ＭＳ Ｐゴシック"/>
      <family val="3"/>
      <charset val="128"/>
    </font>
    <font>
      <sz val="13"/>
      <color theme="1"/>
      <name val="ＭＳ Ｐゴシック"/>
      <family val="2"/>
      <charset val="128"/>
      <scheme val="minor"/>
    </font>
    <font>
      <b/>
      <sz val="36"/>
      <color rgb="FFFF0000"/>
      <name val="ＭＳ Ｐゴシック"/>
      <family val="3"/>
      <charset val="128"/>
    </font>
    <font>
      <b/>
      <sz val="36"/>
      <color rgb="FFFF0000"/>
      <name val="ＭＳ 明朝"/>
      <family val="1"/>
      <charset val="128"/>
    </font>
    <font>
      <sz val="2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22"/>
      <color rgb="FFFF0000"/>
      <name val="ＭＳ Ｐゴシック"/>
      <family val="3"/>
      <charset val="128"/>
      <scheme val="minor"/>
    </font>
    <font>
      <sz val="14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2"/>
      <color rgb="FFFF6600"/>
      <name val="ＭＳ Ｐゴシック"/>
      <family val="3"/>
      <charset val="128"/>
    </font>
    <font>
      <sz val="14"/>
      <color rgb="FFFF0000"/>
      <name val="ＭＳ Ｐゴシック"/>
      <family val="2"/>
      <charset val="128"/>
      <scheme val="minor"/>
    </font>
    <font>
      <b/>
      <sz val="14"/>
      <color rgb="FFFF6600"/>
      <name val="ＭＳ Ｐゴシック"/>
      <family val="3"/>
      <charset val="128"/>
    </font>
    <font>
      <b/>
      <sz val="11"/>
      <color rgb="FFFF66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11"/>
      <color theme="9" tint="-0.249977111117893"/>
      <name val="ＭＳ Ｐゴシック"/>
      <family val="3"/>
      <charset val="128"/>
      <scheme val="minor"/>
    </font>
    <font>
      <b/>
      <sz val="14"/>
      <color rgb="FF0070C0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u/>
      <sz val="16"/>
      <color theme="10"/>
      <name val="ＭＳ Ｐゴシック"/>
      <family val="3"/>
      <charset val="128"/>
    </font>
    <font>
      <sz val="5"/>
      <color theme="1"/>
      <name val="ＭＳ 明朝"/>
      <family val="1"/>
      <charset val="128"/>
    </font>
    <font>
      <b/>
      <sz val="14"/>
      <color rgb="FFFF0000"/>
      <name val="ＭＳ Ｐゴシック"/>
      <family val="3"/>
      <charset val="128"/>
      <scheme val="minor"/>
    </font>
    <font>
      <sz val="18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/>
      <right/>
      <top style="thin">
        <color rgb="FF00B050"/>
      </top>
      <bottom/>
      <diagonal/>
    </border>
    <border>
      <left/>
      <right/>
      <top/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/>
      <diagonal/>
    </border>
    <border>
      <left style="thin">
        <color theme="6" tint="-0.24994659260841701"/>
      </left>
      <right/>
      <top style="thin">
        <color rgb="FF00B05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theme="3" tint="0.39985351115451523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/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dotted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indexed="64"/>
      </bottom>
      <diagonal/>
    </border>
    <border>
      <left style="thin">
        <color rgb="FF00B050"/>
      </left>
      <right/>
      <top style="thin">
        <color indexed="64"/>
      </top>
      <bottom style="thin">
        <color rgb="FF00B050"/>
      </bottom>
      <diagonal/>
    </border>
    <border>
      <left style="thin">
        <color auto="1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auto="1"/>
      </right>
      <top/>
      <bottom/>
      <diagonal/>
    </border>
    <border>
      <left style="thin">
        <color auto="1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auto="1"/>
      </right>
      <top/>
      <bottom style="thin">
        <color auto="1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rgb="FF0070C0"/>
      </top>
      <bottom/>
      <diagonal/>
    </border>
    <border>
      <left style="thin">
        <color auto="1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70C0"/>
      </right>
      <top style="thin">
        <color auto="1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76" fontId="4" fillId="0" borderId="0">
      <alignment vertical="center"/>
    </xf>
    <xf numFmtId="0" fontId="42" fillId="0" borderId="0" applyNumberFormat="0" applyFill="0" applyBorder="0" applyAlignment="0" applyProtection="0">
      <alignment vertical="top"/>
      <protection locked="0"/>
    </xf>
  </cellStyleXfs>
  <cellXfs count="24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left" vertical="center"/>
    </xf>
    <xf numFmtId="38" fontId="0" fillId="0" borderId="0" xfId="0" applyNumberFormat="1">
      <alignment vertical="center"/>
    </xf>
    <xf numFmtId="38" fontId="0" fillId="0" borderId="0" xfId="1" applyFont="1">
      <alignment vertical="center"/>
    </xf>
    <xf numFmtId="38" fontId="0" fillId="0" borderId="1" xfId="0" applyNumberFormat="1" applyBorder="1">
      <alignment vertical="center"/>
    </xf>
    <xf numFmtId="0" fontId="17" fillId="0" borderId="0" xfId="0" applyFont="1" applyProtection="1">
      <alignment vertical="center"/>
      <protection hidden="1"/>
    </xf>
    <xf numFmtId="178" fontId="18" fillId="0" borderId="0" xfId="0" applyNumberFormat="1" applyFont="1" applyProtection="1">
      <alignment vertical="center"/>
      <protection hidden="1"/>
    </xf>
    <xf numFmtId="178" fontId="17" fillId="0" borderId="0" xfId="0" applyNumberFormat="1" applyFont="1" applyProtection="1">
      <alignment vertical="center"/>
      <protection hidden="1"/>
    </xf>
    <xf numFmtId="179" fontId="17" fillId="0" borderId="0" xfId="0" applyNumberFormat="1" applyFont="1" applyProtection="1">
      <alignment vertical="center"/>
      <protection hidden="1"/>
    </xf>
    <xf numFmtId="179" fontId="17" fillId="0" borderId="0" xfId="1" applyNumberFormat="1" applyFont="1" applyProtection="1">
      <alignment vertical="center"/>
      <protection hidden="1"/>
    </xf>
    <xf numFmtId="179" fontId="17" fillId="0" borderId="0" xfId="1" applyNumberFormat="1" applyFont="1" applyAlignment="1" applyProtection="1">
      <alignment vertical="center"/>
      <protection hidden="1"/>
    </xf>
    <xf numFmtId="38" fontId="17" fillId="0" borderId="0" xfId="1" applyFont="1" applyAlignment="1" applyProtection="1">
      <alignment vertical="center"/>
      <protection hidden="1"/>
    </xf>
    <xf numFmtId="38" fontId="17" fillId="0" borderId="0" xfId="1" applyFont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177" fontId="8" fillId="0" borderId="0" xfId="1" applyNumberFormat="1" applyFont="1" applyFill="1" applyBorder="1" applyAlignment="1" applyProtection="1">
      <alignment horizontal="right"/>
      <protection hidden="1"/>
    </xf>
    <xf numFmtId="0" fontId="6" fillId="0" borderId="0" xfId="0" applyFont="1" applyProtection="1">
      <alignment vertical="center"/>
      <protection hidden="1"/>
    </xf>
    <xf numFmtId="0" fontId="7" fillId="0" borderId="30" xfId="0" applyFont="1" applyBorder="1" applyProtection="1">
      <alignment vertical="center"/>
      <protection hidden="1"/>
    </xf>
    <xf numFmtId="0" fontId="3" fillId="0" borderId="9" xfId="0" applyFont="1" applyBorder="1" applyProtection="1">
      <alignment vertical="center"/>
      <protection hidden="1"/>
    </xf>
    <xf numFmtId="38" fontId="5" fillId="0" borderId="26" xfId="1" applyFont="1" applyFill="1" applyBorder="1" applyAlignment="1" applyProtection="1">
      <alignment horizontal="center"/>
      <protection hidden="1"/>
    </xf>
    <xf numFmtId="0" fontId="17" fillId="0" borderId="0" xfId="0" applyFont="1" applyAlignment="1" applyProtection="1">
      <alignment vertical="center" shrinkToFit="1"/>
      <protection hidden="1"/>
    </xf>
    <xf numFmtId="0" fontId="50" fillId="0" borderId="0" xfId="0" applyFont="1" applyAlignment="1" applyProtection="1">
      <alignment vertical="top" wrapText="1"/>
      <protection hidden="1"/>
    </xf>
    <xf numFmtId="0" fontId="0" fillId="0" borderId="10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0" fillId="0" borderId="92" xfId="0" applyBorder="1" applyProtection="1">
      <alignment vertical="center"/>
      <protection locked="0"/>
    </xf>
    <xf numFmtId="0" fontId="0" fillId="0" borderId="93" xfId="0" applyBorder="1" applyProtection="1">
      <alignment vertical="center"/>
      <protection locked="0"/>
    </xf>
    <xf numFmtId="0" fontId="0" fillId="0" borderId="99" xfId="0" applyBorder="1" applyProtection="1">
      <alignment vertical="center"/>
      <protection locked="0"/>
    </xf>
    <xf numFmtId="0" fontId="0" fillId="0" borderId="100" xfId="0" applyBorder="1" applyProtection="1">
      <alignment vertical="center"/>
      <protection locked="0"/>
    </xf>
    <xf numFmtId="0" fontId="0" fillId="0" borderId="101" xfId="0" applyBorder="1" applyProtection="1">
      <alignment vertical="center"/>
      <protection locked="0"/>
    </xf>
    <xf numFmtId="0" fontId="0" fillId="0" borderId="103" xfId="0" applyBorder="1" applyProtection="1">
      <alignment vertical="center"/>
      <protection locked="0"/>
    </xf>
    <xf numFmtId="0" fontId="0" fillId="0" borderId="82" xfId="0" applyBorder="1" applyProtection="1">
      <alignment vertical="center"/>
      <protection locked="0"/>
    </xf>
    <xf numFmtId="0" fontId="0" fillId="0" borderId="78" xfId="0" applyBorder="1" applyProtection="1">
      <alignment vertical="center"/>
      <protection locked="0"/>
    </xf>
    <xf numFmtId="0" fontId="0" fillId="0" borderId="79" xfId="0" applyBorder="1" applyProtection="1">
      <alignment vertical="center"/>
      <protection locked="0"/>
    </xf>
    <xf numFmtId="0" fontId="0" fillId="0" borderId="144" xfId="0" applyBorder="1" applyProtection="1">
      <alignment vertical="center"/>
      <protection locked="0"/>
    </xf>
    <xf numFmtId="0" fontId="0" fillId="0" borderId="80" xfId="0" applyBorder="1" applyProtection="1">
      <alignment vertical="center"/>
      <protection locked="0"/>
    </xf>
    <xf numFmtId="0" fontId="0" fillId="0" borderId="81" xfId="0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35" fillId="0" borderId="18" xfId="0" applyNumberFormat="1" applyFont="1" applyBorder="1" applyProtection="1">
      <alignment vertical="center"/>
      <protection locked="0"/>
    </xf>
    <xf numFmtId="181" fontId="20" fillId="0" borderId="0" xfId="0" applyNumberFormat="1" applyFont="1" applyAlignment="1" applyProtection="1">
      <alignment horizontal="center" vertical="center"/>
      <protection locked="0"/>
    </xf>
    <xf numFmtId="181" fontId="21" fillId="0" borderId="0" xfId="0" applyNumberFormat="1" applyFont="1" applyProtection="1">
      <alignment vertical="center"/>
      <protection locked="0"/>
    </xf>
    <xf numFmtId="181" fontId="23" fillId="0" borderId="0" xfId="0" applyNumberFormat="1" applyFont="1" applyProtection="1">
      <alignment vertical="center"/>
      <protection locked="0"/>
    </xf>
    <xf numFmtId="181" fontId="19" fillId="0" borderId="20" xfId="0" applyNumberFormat="1" applyFont="1" applyBorder="1" applyProtection="1">
      <alignment vertical="center"/>
      <protection locked="0"/>
    </xf>
    <xf numFmtId="181" fontId="22" fillId="0" borderId="17" xfId="0" applyNumberFormat="1" applyFont="1" applyBorder="1" applyProtection="1">
      <alignment vertical="center"/>
      <protection locked="0"/>
    </xf>
    <xf numFmtId="181" fontId="19" fillId="0" borderId="21" xfId="0" applyNumberFormat="1" applyFont="1" applyBorder="1" applyProtection="1">
      <alignment vertical="center"/>
      <protection locked="0"/>
    </xf>
    <xf numFmtId="181" fontId="26" fillId="0" borderId="10" xfId="0" applyNumberFormat="1" applyFont="1" applyBorder="1" applyProtection="1">
      <alignment vertical="center"/>
      <protection locked="0"/>
    </xf>
    <xf numFmtId="181" fontId="32" fillId="0" borderId="16" xfId="0" applyNumberFormat="1" applyFont="1" applyBorder="1" applyProtection="1">
      <alignment vertical="center"/>
      <protection locked="0"/>
    </xf>
    <xf numFmtId="181" fontId="32" fillId="0" borderId="10" xfId="0" applyNumberFormat="1" applyFont="1" applyBorder="1" applyProtection="1">
      <alignment vertical="center"/>
      <protection locked="0"/>
    </xf>
    <xf numFmtId="181" fontId="19" fillId="0" borderId="16" xfId="0" applyNumberFormat="1" applyFont="1" applyBorder="1" applyProtection="1">
      <alignment vertical="center"/>
      <protection locked="0"/>
    </xf>
    <xf numFmtId="181" fontId="19" fillId="0" borderId="10" xfId="0" applyNumberFormat="1" applyFont="1" applyBorder="1" applyProtection="1">
      <alignment vertical="center"/>
      <protection locked="0"/>
    </xf>
    <xf numFmtId="181" fontId="32" fillId="0" borderId="17" xfId="0" applyNumberFormat="1" applyFont="1" applyBorder="1" applyProtection="1">
      <alignment vertical="center"/>
      <protection locked="0"/>
    </xf>
    <xf numFmtId="181" fontId="32" fillId="0" borderId="13" xfId="0" applyNumberFormat="1" applyFont="1" applyBorder="1" applyProtection="1">
      <alignment vertical="center"/>
      <protection locked="0"/>
    </xf>
    <xf numFmtId="181" fontId="19" fillId="0" borderId="17" xfId="0" applyNumberFormat="1" applyFont="1" applyBorder="1" applyProtection="1">
      <alignment vertical="center"/>
      <protection locked="0"/>
    </xf>
    <xf numFmtId="181" fontId="19" fillId="0" borderId="13" xfId="0" applyNumberFormat="1" applyFont="1" applyBorder="1" applyProtection="1">
      <alignment vertical="center"/>
      <protection locked="0"/>
    </xf>
    <xf numFmtId="181" fontId="25" fillId="0" borderId="16" xfId="0" applyNumberFormat="1" applyFont="1" applyBorder="1" applyAlignment="1" applyProtection="1">
      <alignment horizontal="left" vertical="top"/>
      <protection locked="0"/>
    </xf>
    <xf numFmtId="181" fontId="25" fillId="0" borderId="0" xfId="0" applyNumberFormat="1" applyFont="1" applyAlignment="1" applyProtection="1">
      <alignment horizontal="center" vertical="top"/>
      <protection locked="0"/>
    </xf>
    <xf numFmtId="181" fontId="25" fillId="0" borderId="10" xfId="0" applyNumberFormat="1" applyFont="1" applyBorder="1" applyAlignment="1" applyProtection="1">
      <alignment horizontal="right" vertical="top"/>
      <protection locked="0"/>
    </xf>
    <xf numFmtId="181" fontId="25" fillId="0" borderId="16" xfId="0" applyNumberFormat="1" applyFont="1" applyBorder="1" applyAlignment="1" applyProtection="1">
      <alignment horizontal="center" vertical="top"/>
      <protection locked="0"/>
    </xf>
    <xf numFmtId="181" fontId="25" fillId="0" borderId="0" xfId="0" applyNumberFormat="1" applyFont="1" applyAlignment="1" applyProtection="1">
      <alignment vertical="top"/>
      <protection locked="0"/>
    </xf>
    <xf numFmtId="181" fontId="45" fillId="0" borderId="21" xfId="0" applyNumberFormat="1" applyFont="1" applyBorder="1" applyAlignment="1" applyProtection="1">
      <alignment vertical="top" wrapText="1"/>
      <protection locked="0"/>
    </xf>
    <xf numFmtId="181" fontId="45" fillId="0" borderId="19" xfId="0" applyNumberFormat="1" applyFont="1" applyBorder="1" applyAlignment="1" applyProtection="1">
      <alignment vertical="top" wrapText="1"/>
      <protection locked="0"/>
    </xf>
    <xf numFmtId="181" fontId="23" fillId="0" borderId="20" xfId="0" applyNumberFormat="1" applyFont="1" applyBorder="1" applyProtection="1">
      <alignment vertical="center"/>
      <protection locked="0"/>
    </xf>
    <xf numFmtId="181" fontId="23" fillId="0" borderId="21" xfId="0" applyNumberFormat="1" applyFont="1" applyBorder="1" applyProtection="1">
      <alignment vertical="center"/>
      <protection locked="0"/>
    </xf>
    <xf numFmtId="181" fontId="24" fillId="0" borderId="19" xfId="0" applyNumberFormat="1" applyFont="1" applyBorder="1" applyAlignment="1" applyProtection="1">
      <alignment horizontal="center" vertical="top"/>
      <protection locked="0"/>
    </xf>
    <xf numFmtId="181" fontId="19" fillId="0" borderId="0" xfId="0" applyNumberFormat="1" applyFont="1" applyAlignment="1" applyProtection="1">
      <alignment horizontal="left" vertical="center"/>
      <protection locked="0"/>
    </xf>
    <xf numFmtId="181" fontId="28" fillId="0" borderId="12" xfId="0" applyNumberFormat="1" applyFont="1" applyBorder="1" applyAlignment="1" applyProtection="1">
      <alignment horizontal="left" vertical="center"/>
      <protection locked="0"/>
    </xf>
    <xf numFmtId="181" fontId="36" fillId="0" borderId="12" xfId="0" applyNumberFormat="1" applyFont="1" applyBorder="1" applyAlignment="1" applyProtection="1">
      <alignment horizontal="center" vertical="center"/>
      <protection locked="0"/>
    </xf>
    <xf numFmtId="181" fontId="36" fillId="0" borderId="12" xfId="0" applyNumberFormat="1" applyFont="1" applyBorder="1" applyAlignment="1" applyProtection="1">
      <alignment horizontal="center" vertical="center" textRotation="255"/>
      <protection locked="0"/>
    </xf>
    <xf numFmtId="181" fontId="36" fillId="0" borderId="22" xfId="0" applyNumberFormat="1" applyFont="1" applyBorder="1" applyAlignment="1" applyProtection="1">
      <alignment horizontal="center" vertical="center"/>
      <protection locked="0"/>
    </xf>
    <xf numFmtId="181" fontId="34" fillId="0" borderId="12" xfId="0" applyNumberFormat="1" applyFont="1" applyBorder="1" applyAlignment="1" applyProtection="1">
      <protection locked="0"/>
    </xf>
    <xf numFmtId="181" fontId="31" fillId="0" borderId="12" xfId="0" applyNumberFormat="1" applyFont="1" applyBorder="1" applyAlignment="1" applyProtection="1">
      <protection locked="0"/>
    </xf>
    <xf numFmtId="181" fontId="34" fillId="0" borderId="22" xfId="0" applyNumberFormat="1" applyFont="1" applyBorder="1" applyAlignment="1" applyProtection="1">
      <protection locked="0"/>
    </xf>
    <xf numFmtId="181" fontId="11" fillId="0" borderId="0" xfId="0" applyNumberFormat="1" applyFont="1" applyAlignment="1" applyProtection="1">
      <alignment horizontal="center" textRotation="255"/>
      <protection locked="0"/>
    </xf>
    <xf numFmtId="181" fontId="27" fillId="0" borderId="12" xfId="0" applyNumberFormat="1" applyFont="1" applyBorder="1" applyAlignment="1" applyProtection="1">
      <alignment horizontal="center" vertical="center" textRotation="255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34" fillId="0" borderId="18" xfId="0" applyNumberFormat="1" applyFont="1" applyBorder="1" applyAlignment="1" applyProtection="1">
      <alignment horizontal="left" vertical="center" wrapText="1" indent="1"/>
      <protection locked="0"/>
    </xf>
    <xf numFmtId="181" fontId="19" fillId="0" borderId="18" xfId="0" applyNumberFormat="1" applyFont="1" applyBorder="1" applyAlignment="1" applyProtection="1">
      <alignment horizontal="center"/>
      <protection locked="0"/>
    </xf>
    <xf numFmtId="181" fontId="19" fillId="0" borderId="0" xfId="0" applyNumberFormat="1" applyFont="1" applyAlignment="1" applyProtection="1">
      <alignment horizontal="center"/>
      <protection locked="0"/>
    </xf>
    <xf numFmtId="181" fontId="34" fillId="0" borderId="0" xfId="0" applyNumberFormat="1" applyFont="1" applyAlignment="1" applyProtection="1">
      <alignment horizontal="left" indent="1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34" fillId="0" borderId="21" xfId="0" applyNumberFormat="1" applyFont="1" applyBorder="1" applyAlignment="1" applyProtection="1">
      <alignment horizontal="left" vertical="center" wrapText="1" indent="1"/>
      <protection locked="0"/>
    </xf>
    <xf numFmtId="181" fontId="19" fillId="0" borderId="21" xfId="0" applyNumberFormat="1" applyFont="1" applyBorder="1" applyAlignment="1" applyProtection="1">
      <alignment horizontal="center"/>
      <protection locked="0"/>
    </xf>
    <xf numFmtId="181" fontId="34" fillId="0" borderId="21" xfId="0" applyNumberFormat="1" applyFont="1" applyBorder="1" applyAlignment="1" applyProtection="1">
      <alignment horizontal="left" indent="1"/>
      <protection locked="0"/>
    </xf>
    <xf numFmtId="181" fontId="11" fillId="0" borderId="0" xfId="0" applyNumberFormat="1" applyFont="1" applyProtection="1">
      <alignment vertical="center"/>
      <protection locked="0"/>
    </xf>
    <xf numFmtId="181" fontId="19" fillId="0" borderId="12" xfId="0" applyNumberFormat="1" applyFont="1" applyBorder="1" applyAlignment="1" applyProtection="1">
      <alignment horizontal="center" vertical="center"/>
      <protection locked="0"/>
    </xf>
    <xf numFmtId="181" fontId="19" fillId="0" borderId="22" xfId="0" applyNumberFormat="1" applyFont="1" applyBorder="1" applyAlignment="1" applyProtection="1">
      <alignment horizontal="center" vertical="center"/>
      <protection locked="0"/>
    </xf>
    <xf numFmtId="181" fontId="25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Protection="1">
      <alignment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61" fillId="0" borderId="87" xfId="0" applyNumberFormat="1" applyFont="1" applyBorder="1" applyProtection="1">
      <alignment vertical="center"/>
      <protection locked="0"/>
    </xf>
    <xf numFmtId="181" fontId="61" fillId="0" borderId="88" xfId="0" applyNumberFormat="1" applyFont="1" applyBorder="1" applyProtection="1">
      <alignment vertical="center"/>
      <protection locked="0"/>
    </xf>
    <xf numFmtId="181" fontId="61" fillId="0" borderId="89" xfId="0" applyNumberFormat="1" applyFont="1" applyBorder="1" applyProtection="1">
      <alignment vertical="center"/>
      <protection locked="0"/>
    </xf>
    <xf numFmtId="181" fontId="55" fillId="0" borderId="71" xfId="0" applyNumberFormat="1" applyFont="1" applyBorder="1" applyProtection="1">
      <alignment vertical="center"/>
      <protection locked="0"/>
    </xf>
    <xf numFmtId="181" fontId="55" fillId="0" borderId="72" xfId="0" applyNumberFormat="1" applyFont="1" applyBorder="1" applyProtection="1">
      <alignment vertical="center"/>
      <protection locked="0"/>
    </xf>
    <xf numFmtId="181" fontId="55" fillId="0" borderId="73" xfId="0" applyNumberFormat="1" applyFont="1" applyBorder="1" applyProtection="1">
      <alignment vertical="center"/>
      <protection locked="0"/>
    </xf>
    <xf numFmtId="181" fontId="19" fillId="0" borderId="91" xfId="0" applyNumberFormat="1" applyFont="1" applyBorder="1" applyProtection="1">
      <alignment vertical="center"/>
      <protection locked="0"/>
    </xf>
    <xf numFmtId="181" fontId="19" fillId="0" borderId="92" xfId="0" applyNumberFormat="1" applyFont="1" applyBorder="1" applyProtection="1">
      <alignment vertical="center"/>
      <protection locked="0"/>
    </xf>
    <xf numFmtId="181" fontId="19" fillId="0" borderId="93" xfId="0" applyNumberFormat="1" applyFont="1" applyBorder="1" applyProtection="1">
      <alignment vertical="center"/>
      <protection locked="0"/>
    </xf>
    <xf numFmtId="181" fontId="19" fillId="0" borderId="77" xfId="0" applyNumberFormat="1" applyFont="1" applyBorder="1" applyProtection="1">
      <alignment vertical="center"/>
      <protection locked="0"/>
    </xf>
    <xf numFmtId="181" fontId="19" fillId="0" borderId="82" xfId="0" applyNumberFormat="1" applyFont="1" applyBorder="1" applyProtection="1">
      <alignment vertical="center"/>
      <protection locked="0"/>
    </xf>
    <xf numFmtId="181" fontId="19" fillId="0" borderId="78" xfId="0" applyNumberFormat="1" applyFont="1" applyBorder="1" applyProtection="1">
      <alignment vertical="center"/>
      <protection locked="0"/>
    </xf>
    <xf numFmtId="181" fontId="35" fillId="0" borderId="91" xfId="0" applyNumberFormat="1" applyFont="1" applyBorder="1" applyProtection="1">
      <alignment vertical="center"/>
      <protection locked="0"/>
    </xf>
    <xf numFmtId="181" fontId="35" fillId="0" borderId="92" xfId="0" applyNumberFormat="1" applyFont="1" applyBorder="1" applyProtection="1">
      <alignment vertical="center"/>
      <protection locked="0"/>
    </xf>
    <xf numFmtId="181" fontId="35" fillId="0" borderId="71" xfId="0" applyNumberFormat="1" applyFont="1" applyBorder="1" applyProtection="1">
      <alignment vertical="center"/>
      <protection locked="0"/>
    </xf>
    <xf numFmtId="181" fontId="35" fillId="0" borderId="72" xfId="0" applyNumberFormat="1" applyFont="1" applyBorder="1" applyProtection="1">
      <alignment vertical="center"/>
      <protection locked="0"/>
    </xf>
    <xf numFmtId="181" fontId="61" fillId="0" borderId="91" xfId="0" applyNumberFormat="1" applyFont="1" applyBorder="1" applyProtection="1">
      <alignment vertical="center"/>
      <protection locked="0"/>
    </xf>
    <xf numFmtId="181" fontId="55" fillId="0" borderId="77" xfId="0" applyNumberFormat="1" applyFont="1" applyBorder="1" applyProtection="1">
      <alignment vertical="center"/>
      <protection locked="0"/>
    </xf>
    <xf numFmtId="181" fontId="63" fillId="0" borderId="101" xfId="0" applyNumberFormat="1" applyFont="1" applyBorder="1" applyProtection="1">
      <alignment vertical="center"/>
      <protection locked="0"/>
    </xf>
    <xf numFmtId="181" fontId="57" fillId="0" borderId="80" xfId="0" applyNumberFormat="1" applyFont="1" applyBorder="1" applyProtection="1">
      <alignment vertical="center"/>
      <protection locked="0"/>
    </xf>
    <xf numFmtId="181" fontId="66" fillId="0" borderId="93" xfId="0" applyNumberFormat="1" applyFont="1" applyBorder="1" applyProtection="1">
      <alignment vertical="center"/>
      <protection locked="0"/>
    </xf>
    <xf numFmtId="181" fontId="55" fillId="0" borderId="82" xfId="0" applyNumberFormat="1" applyFont="1" applyBorder="1" applyProtection="1">
      <alignment vertical="center"/>
      <protection locked="0"/>
    </xf>
    <xf numFmtId="181" fontId="71" fillId="0" borderId="78" xfId="0" applyNumberFormat="1" applyFont="1" applyBorder="1" applyProtection="1">
      <alignment vertical="center"/>
      <protection locked="0"/>
    </xf>
    <xf numFmtId="181" fontId="32" fillId="0" borderId="99" xfId="0" applyNumberFormat="1" applyFont="1" applyBorder="1" applyProtection="1">
      <alignment vertical="center"/>
      <protection locked="0"/>
    </xf>
    <xf numFmtId="181" fontId="32" fillId="0" borderId="100" xfId="0" applyNumberFormat="1" applyFont="1" applyBorder="1" applyProtection="1">
      <alignment vertical="center"/>
      <protection locked="0"/>
    </xf>
    <xf numFmtId="181" fontId="19" fillId="0" borderId="99" xfId="0" applyNumberFormat="1" applyFont="1" applyBorder="1" applyProtection="1">
      <alignment vertical="center"/>
      <protection locked="0"/>
    </xf>
    <xf numFmtId="181" fontId="19" fillId="0" borderId="100" xfId="0" applyNumberFormat="1" applyFont="1" applyBorder="1" applyProtection="1">
      <alignment vertical="center"/>
      <protection locked="0"/>
    </xf>
    <xf numFmtId="181" fontId="32" fillId="0" borderId="79" xfId="0" applyNumberFormat="1" applyFont="1" applyBorder="1" applyProtection="1">
      <alignment vertical="center"/>
      <protection locked="0"/>
    </xf>
    <xf numFmtId="181" fontId="32" fillId="0" borderId="144" xfId="0" applyNumberFormat="1" applyFont="1" applyBorder="1" applyProtection="1">
      <alignment vertical="center"/>
      <protection locked="0"/>
    </xf>
    <xf numFmtId="181" fontId="19" fillId="0" borderId="79" xfId="0" applyNumberFormat="1" applyFont="1" applyBorder="1" applyProtection="1">
      <alignment vertical="center"/>
      <protection locked="0"/>
    </xf>
    <xf numFmtId="181" fontId="19" fillId="0" borderId="144" xfId="0" applyNumberFormat="1" applyFont="1" applyBorder="1" applyProtection="1">
      <alignment vertical="center"/>
      <protection locked="0"/>
    </xf>
    <xf numFmtId="181" fontId="63" fillId="0" borderId="91" xfId="0" applyNumberFormat="1" applyFont="1" applyBorder="1" applyAlignment="1" applyProtection="1">
      <alignment horizontal="left" vertical="top"/>
      <protection locked="0"/>
    </xf>
    <xf numFmtId="181" fontId="63" fillId="0" borderId="92" xfId="0" applyNumberFormat="1" applyFont="1" applyBorder="1" applyAlignment="1" applyProtection="1">
      <alignment horizontal="center" vertical="top"/>
      <protection locked="0"/>
    </xf>
    <xf numFmtId="181" fontId="63" fillId="0" borderId="93" xfId="0" applyNumberFormat="1" applyFont="1" applyBorder="1" applyAlignment="1" applyProtection="1">
      <alignment horizontal="right" vertical="top"/>
      <protection locked="0"/>
    </xf>
    <xf numFmtId="181" fontId="63" fillId="0" borderId="91" xfId="0" applyNumberFormat="1" applyFont="1" applyBorder="1" applyAlignment="1" applyProtection="1">
      <alignment horizontal="center" vertical="top"/>
      <protection locked="0"/>
    </xf>
    <xf numFmtId="181" fontId="57" fillId="0" borderId="77" xfId="0" applyNumberFormat="1" applyFont="1" applyBorder="1" applyAlignment="1" applyProtection="1">
      <alignment horizontal="left" vertical="top"/>
      <protection locked="0"/>
    </xf>
    <xf numFmtId="181" fontId="25" fillId="0" borderId="82" xfId="0" applyNumberFormat="1" applyFont="1" applyBorder="1" applyAlignment="1" applyProtection="1">
      <alignment horizontal="center" vertical="top"/>
      <protection locked="0"/>
    </xf>
    <xf numFmtId="181" fontId="57" fillId="0" borderId="78" xfId="0" applyNumberFormat="1" applyFont="1" applyBorder="1" applyAlignment="1" applyProtection="1">
      <alignment horizontal="right" vertical="top"/>
      <protection locked="0"/>
    </xf>
    <xf numFmtId="181" fontId="25" fillId="0" borderId="77" xfId="0" applyNumberFormat="1" applyFont="1" applyBorder="1" applyAlignment="1" applyProtection="1">
      <alignment horizontal="center" vertical="top"/>
      <protection locked="0"/>
    </xf>
    <xf numFmtId="181" fontId="45" fillId="0" borderId="92" xfId="0" applyNumberFormat="1" applyFont="1" applyBorder="1" applyAlignment="1" applyProtection="1">
      <alignment vertical="top" wrapText="1"/>
      <protection locked="0"/>
    </xf>
    <xf numFmtId="181" fontId="45" fillId="0" borderId="93" xfId="0" applyNumberFormat="1" applyFont="1" applyBorder="1" applyAlignment="1" applyProtection="1">
      <alignment vertical="top" wrapText="1"/>
      <protection locked="0"/>
    </xf>
    <xf numFmtId="181" fontId="45" fillId="0" borderId="0" xfId="0" applyNumberFormat="1" applyFont="1" applyAlignment="1" applyProtection="1">
      <alignment vertical="top" wrapText="1"/>
      <protection locked="0"/>
    </xf>
    <xf numFmtId="181" fontId="45" fillId="0" borderId="144" xfId="0" applyNumberFormat="1" applyFont="1" applyBorder="1" applyAlignment="1" applyProtection="1">
      <alignment vertical="top" wrapText="1"/>
      <protection locked="0"/>
    </xf>
    <xf numFmtId="181" fontId="23" fillId="0" borderId="91" xfId="0" applyNumberFormat="1" applyFont="1" applyBorder="1" applyProtection="1">
      <alignment vertical="center"/>
      <protection locked="0"/>
    </xf>
    <xf numFmtId="181" fontId="23" fillId="0" borderId="92" xfId="0" applyNumberFormat="1" applyFont="1" applyBorder="1" applyProtection="1">
      <alignment vertical="center"/>
      <protection locked="0"/>
    </xf>
    <xf numFmtId="181" fontId="66" fillId="0" borderId="93" xfId="0" applyNumberFormat="1" applyFont="1" applyBorder="1" applyAlignment="1" applyProtection="1">
      <alignment horizontal="center" vertical="top"/>
      <protection locked="0"/>
    </xf>
    <xf numFmtId="181" fontId="62" fillId="0" borderId="92" xfId="0" applyNumberFormat="1" applyFont="1" applyBorder="1" applyProtection="1">
      <alignment vertical="center"/>
      <protection locked="0"/>
    </xf>
    <xf numFmtId="181" fontId="23" fillId="0" borderId="77" xfId="0" applyNumberFormat="1" applyFont="1" applyBorder="1" applyProtection="1">
      <alignment vertical="center"/>
      <protection locked="0"/>
    </xf>
    <xf numFmtId="181" fontId="23" fillId="0" borderId="82" xfId="0" applyNumberFormat="1" applyFont="1" applyBorder="1" applyProtection="1">
      <alignment vertical="center"/>
      <protection locked="0"/>
    </xf>
    <xf numFmtId="181" fontId="71" fillId="0" borderId="78" xfId="0" applyNumberFormat="1" applyFont="1" applyBorder="1" applyAlignment="1" applyProtection="1">
      <alignment horizontal="center" vertical="top"/>
      <protection locked="0"/>
    </xf>
    <xf numFmtId="181" fontId="71" fillId="0" borderId="0" xfId="0" applyNumberFormat="1" applyFont="1" applyAlignment="1" applyProtection="1">
      <alignment horizontal="center" vertical="top"/>
      <protection locked="0"/>
    </xf>
    <xf numFmtId="181" fontId="19" fillId="0" borderId="102" xfId="0" applyNumberFormat="1" applyFont="1" applyBorder="1" applyProtection="1">
      <alignment vertical="center"/>
      <protection locked="0"/>
    </xf>
    <xf numFmtId="181" fontId="19" fillId="0" borderId="83" xfId="0" applyNumberFormat="1" applyFont="1" applyBorder="1" applyProtection="1">
      <alignment vertical="center"/>
      <protection locked="0"/>
    </xf>
    <xf numFmtId="181" fontId="19" fillId="0" borderId="99" xfId="1" applyNumberFormat="1" applyFont="1" applyFill="1" applyBorder="1" applyAlignment="1" applyProtection="1">
      <alignment vertical="top" wrapText="1"/>
      <protection locked="0"/>
    </xf>
    <xf numFmtId="181" fontId="19" fillId="0" borderId="0" xfId="1" applyNumberFormat="1" applyFont="1" applyFill="1" applyBorder="1" applyAlignment="1" applyProtection="1">
      <alignment vertical="top" wrapText="1"/>
      <protection locked="0"/>
    </xf>
    <xf numFmtId="181" fontId="19" fillId="0" borderId="100" xfId="1" applyNumberFormat="1" applyFont="1" applyFill="1" applyBorder="1" applyAlignment="1" applyProtection="1">
      <alignment vertical="top" wrapText="1"/>
      <protection locked="0"/>
    </xf>
    <xf numFmtId="181" fontId="19" fillId="0" borderId="79" xfId="1" applyNumberFormat="1" applyFont="1" applyFill="1" applyBorder="1" applyAlignment="1" applyProtection="1">
      <alignment vertical="top" wrapText="1"/>
      <protection locked="0"/>
    </xf>
    <xf numFmtId="181" fontId="19" fillId="0" borderId="144" xfId="1" applyNumberFormat="1" applyFont="1" applyFill="1" applyBorder="1" applyAlignment="1" applyProtection="1">
      <alignment vertical="top" wrapText="1"/>
      <protection locked="0"/>
    </xf>
    <xf numFmtId="181" fontId="19" fillId="0" borderId="80" xfId="1" applyNumberFormat="1" applyFont="1" applyFill="1" applyBorder="1" applyAlignment="1" applyProtection="1">
      <alignment vertical="top" wrapText="1"/>
      <protection locked="0"/>
    </xf>
    <xf numFmtId="181" fontId="19" fillId="0" borderId="83" xfId="1" applyNumberFormat="1" applyFont="1" applyFill="1" applyBorder="1" applyAlignment="1" applyProtection="1">
      <alignment vertical="top" wrapText="1"/>
      <protection locked="0"/>
    </xf>
    <xf numFmtId="181" fontId="19" fillId="0" borderId="81" xfId="1" applyNumberFormat="1" applyFont="1" applyFill="1" applyBorder="1" applyAlignment="1" applyProtection="1">
      <alignment vertical="top" wrapText="1"/>
      <protection locked="0"/>
    </xf>
    <xf numFmtId="181" fontId="61" fillId="0" borderId="87" xfId="0" applyNumberFormat="1" applyFont="1" applyBorder="1" applyAlignment="1" applyProtection="1">
      <alignment horizontal="left" vertical="center"/>
      <protection locked="0"/>
    </xf>
    <xf numFmtId="181" fontId="36" fillId="0" borderId="88" xfId="0" applyNumberFormat="1" applyFont="1" applyBorder="1" applyAlignment="1" applyProtection="1">
      <alignment horizontal="center" vertical="center"/>
      <protection locked="0"/>
    </xf>
    <xf numFmtId="181" fontId="36" fillId="0" borderId="88" xfId="0" applyNumberFormat="1" applyFont="1" applyBorder="1" applyAlignment="1" applyProtection="1">
      <alignment horizontal="center" vertical="center" textRotation="255"/>
      <protection locked="0"/>
    </xf>
    <xf numFmtId="181" fontId="36" fillId="0" borderId="89" xfId="0" applyNumberFormat="1" applyFont="1" applyBorder="1" applyAlignment="1" applyProtection="1">
      <alignment horizontal="center" vertical="center"/>
      <protection locked="0"/>
    </xf>
    <xf numFmtId="181" fontId="55" fillId="0" borderId="71" xfId="0" applyNumberFormat="1" applyFont="1" applyBorder="1" applyAlignment="1" applyProtection="1">
      <alignment horizontal="left" vertical="center"/>
      <protection locked="0"/>
    </xf>
    <xf numFmtId="181" fontId="36" fillId="0" borderId="72" xfId="0" applyNumberFormat="1" applyFont="1" applyBorder="1" applyAlignment="1" applyProtection="1">
      <alignment horizontal="center" vertical="center"/>
      <protection locked="0"/>
    </xf>
    <xf numFmtId="181" fontId="36" fillId="0" borderId="72" xfId="0" applyNumberFormat="1" applyFont="1" applyBorder="1" applyAlignment="1" applyProtection="1">
      <alignment horizontal="center" vertical="center" textRotation="255"/>
      <protection locked="0"/>
    </xf>
    <xf numFmtId="181" fontId="36" fillId="0" borderId="73" xfId="0" applyNumberFormat="1" applyFont="1" applyBorder="1" applyAlignment="1" applyProtection="1">
      <alignment horizontal="center" vertical="center"/>
      <protection locked="0"/>
    </xf>
    <xf numFmtId="181" fontId="34" fillId="0" borderId="88" xfId="0" applyNumberFormat="1" applyFont="1" applyBorder="1" applyAlignment="1" applyProtection="1">
      <protection locked="0"/>
    </xf>
    <xf numFmtId="181" fontId="31" fillId="0" borderId="88" xfId="0" applyNumberFormat="1" applyFont="1" applyBorder="1" applyAlignment="1" applyProtection="1">
      <protection locked="0"/>
    </xf>
    <xf numFmtId="181" fontId="34" fillId="0" borderId="89" xfId="0" applyNumberFormat="1" applyFont="1" applyBorder="1" applyAlignment="1" applyProtection="1">
      <protection locked="0"/>
    </xf>
    <xf numFmtId="181" fontId="34" fillId="0" borderId="72" xfId="0" applyNumberFormat="1" applyFont="1" applyBorder="1" applyAlignment="1" applyProtection="1">
      <protection locked="0"/>
    </xf>
    <xf numFmtId="181" fontId="31" fillId="0" borderId="72" xfId="0" applyNumberFormat="1" applyFont="1" applyBorder="1" applyAlignment="1" applyProtection="1">
      <protection locked="0"/>
    </xf>
    <xf numFmtId="181" fontId="34" fillId="0" borderId="73" xfId="0" applyNumberFormat="1" applyFont="1" applyBorder="1" applyAlignment="1" applyProtection="1">
      <protection locked="0"/>
    </xf>
    <xf numFmtId="181" fontId="19" fillId="0" borderId="0" xfId="0" applyNumberFormat="1" applyFont="1">
      <alignment vertical="center"/>
    </xf>
    <xf numFmtId="181" fontId="78" fillId="0" borderId="0" xfId="0" applyNumberFormat="1" applyFont="1" applyProtection="1">
      <alignment vertical="center"/>
      <protection locked="0"/>
    </xf>
    <xf numFmtId="0" fontId="91" fillId="0" borderId="0" xfId="0" applyFont="1">
      <alignment vertical="center"/>
    </xf>
    <xf numFmtId="0" fontId="88" fillId="0" borderId="0" xfId="0" applyFont="1">
      <alignment vertical="center"/>
    </xf>
    <xf numFmtId="181" fontId="66" fillId="0" borderId="87" xfId="0" applyNumberFormat="1" applyFont="1" applyBorder="1" applyAlignment="1" applyProtection="1">
      <alignment horizontal="left" vertical="center"/>
      <protection locked="0"/>
    </xf>
    <xf numFmtId="181" fontId="66" fillId="0" borderId="88" xfId="0" applyNumberFormat="1" applyFont="1" applyBorder="1" applyProtection="1">
      <alignment vertical="center"/>
      <protection locked="0"/>
    </xf>
    <xf numFmtId="181" fontId="71" fillId="0" borderId="71" xfId="0" applyNumberFormat="1" applyFont="1" applyBorder="1" applyAlignment="1" applyProtection="1">
      <alignment horizontal="left" vertical="center"/>
      <protection locked="0"/>
    </xf>
    <xf numFmtId="181" fontId="71" fillId="0" borderId="72" xfId="0" applyNumberFormat="1" applyFont="1" applyBorder="1" applyProtection="1">
      <alignment vertical="center"/>
      <protection locked="0"/>
    </xf>
    <xf numFmtId="181" fontId="24" fillId="0" borderId="11" xfId="0" applyNumberFormat="1" applyFont="1" applyBorder="1" applyAlignment="1" applyProtection="1">
      <alignment horizontal="left" vertical="center"/>
      <protection locked="0"/>
    </xf>
    <xf numFmtId="181" fontId="24" fillId="0" borderId="12" xfId="0" applyNumberFormat="1" applyFont="1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hidden="1"/>
    </xf>
    <xf numFmtId="181" fontId="47" fillId="0" borderId="0" xfId="0" applyNumberFormat="1" applyFont="1" applyProtection="1">
      <alignment vertical="center"/>
      <protection hidden="1"/>
    </xf>
    <xf numFmtId="181" fontId="48" fillId="0" borderId="0" xfId="0" applyNumberFormat="1" applyFont="1" applyProtection="1">
      <alignment vertical="center"/>
      <protection hidden="1"/>
    </xf>
    <xf numFmtId="181" fontId="92" fillId="0" borderId="0" xfId="0" applyNumberFormat="1" applyFont="1" applyAlignment="1" applyProtection="1">
      <alignment horizontal="right" vertical="center"/>
      <protection hidden="1"/>
    </xf>
    <xf numFmtId="181" fontId="76" fillId="0" borderId="0" xfId="0" applyNumberFormat="1" applyFont="1" applyProtection="1">
      <alignment vertical="center"/>
      <protection hidden="1"/>
    </xf>
    <xf numFmtId="181" fontId="77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Alignment="1" applyProtection="1">
      <alignment horizontal="center" vertical="center"/>
      <protection hidden="1"/>
    </xf>
    <xf numFmtId="181" fontId="79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Protection="1">
      <alignment vertical="center"/>
      <protection hidden="1"/>
    </xf>
    <xf numFmtId="181" fontId="77" fillId="0" borderId="0" xfId="0" applyNumberFormat="1" applyFont="1" applyProtection="1">
      <alignment vertical="center"/>
      <protection hidden="1"/>
    </xf>
    <xf numFmtId="181" fontId="11" fillId="0" borderId="0" xfId="0" applyNumberFormat="1" applyFont="1" applyProtection="1">
      <alignment vertical="center"/>
      <protection hidden="1"/>
    </xf>
    <xf numFmtId="181" fontId="29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Alignment="1" applyProtection="1">
      <alignment horizontal="center" vertical="center"/>
      <protection hidden="1"/>
    </xf>
    <xf numFmtId="181" fontId="19" fillId="0" borderId="0" xfId="0" applyNumberFormat="1" applyFont="1" applyAlignment="1" applyProtection="1">
      <alignment horizontal="center" vertical="center"/>
      <protection hidden="1"/>
    </xf>
    <xf numFmtId="181" fontId="25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left" vertical="center"/>
      <protection hidden="1"/>
    </xf>
    <xf numFmtId="181" fontId="29" fillId="0" borderId="21" xfId="0" applyNumberFormat="1" applyFont="1" applyBorder="1" applyProtection="1">
      <alignment vertical="center"/>
      <protection hidden="1"/>
    </xf>
    <xf numFmtId="181" fontId="29" fillId="0" borderId="19" xfId="0" applyNumberFormat="1" applyFont="1" applyBorder="1" applyAlignment="1" applyProtection="1">
      <alignment horizontal="right" vertical="center"/>
      <protection hidden="1"/>
    </xf>
    <xf numFmtId="181" fontId="29" fillId="0" borderId="20" xfId="0" applyNumberFormat="1" applyFont="1" applyBorder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right" vertical="center"/>
      <protection hidden="1"/>
    </xf>
    <xf numFmtId="181" fontId="29" fillId="0" borderId="21" xfId="0" applyNumberFormat="1" applyFont="1" applyBorder="1" applyAlignment="1" applyProtection="1">
      <alignment horizontal="right" vertical="center"/>
      <protection hidden="1"/>
    </xf>
    <xf numFmtId="181" fontId="64" fillId="0" borderId="91" xfId="0" applyNumberFormat="1" applyFont="1" applyBorder="1" applyAlignment="1" applyProtection="1">
      <alignment horizontal="left" vertical="center"/>
      <protection hidden="1"/>
    </xf>
    <xf numFmtId="181" fontId="29" fillId="0" borderId="92" xfId="0" applyNumberFormat="1" applyFont="1" applyBorder="1" applyProtection="1">
      <alignment vertical="center"/>
      <protection hidden="1"/>
    </xf>
    <xf numFmtId="181" fontId="53" fillId="0" borderId="92" xfId="0" applyNumberFormat="1" applyFont="1" applyBorder="1" applyProtection="1">
      <alignment vertical="center"/>
      <protection hidden="1"/>
    </xf>
    <xf numFmtId="181" fontId="64" fillId="0" borderId="93" xfId="0" applyNumberFormat="1" applyFont="1" applyBorder="1" applyAlignment="1" applyProtection="1">
      <alignment horizontal="right" vertical="center"/>
      <protection hidden="1"/>
    </xf>
    <xf numFmtId="181" fontId="29" fillId="0" borderId="91" xfId="0" applyNumberFormat="1" applyFont="1" applyBorder="1" applyProtection="1">
      <alignment vertical="center"/>
      <protection hidden="1"/>
    </xf>
    <xf numFmtId="181" fontId="29" fillId="0" borderId="91" xfId="0" applyNumberFormat="1" applyFont="1" applyBorder="1" applyAlignment="1" applyProtection="1">
      <alignment horizontal="right" vertical="center"/>
      <protection hidden="1"/>
    </xf>
    <xf numFmtId="181" fontId="29" fillId="0" borderId="92" xfId="0" applyNumberFormat="1" applyFont="1" applyBorder="1" applyAlignment="1" applyProtection="1">
      <alignment horizontal="right" vertical="center"/>
      <protection hidden="1"/>
    </xf>
    <xf numFmtId="181" fontId="53" fillId="0" borderId="92" xfId="0" applyNumberFormat="1" applyFont="1" applyBorder="1" applyAlignment="1" applyProtection="1">
      <alignment horizontal="right" vertical="center"/>
      <protection hidden="1"/>
    </xf>
    <xf numFmtId="181" fontId="64" fillId="0" borderId="92" xfId="0" applyNumberFormat="1" applyFont="1" applyBorder="1" applyAlignment="1" applyProtection="1">
      <alignment horizontal="right" vertical="center"/>
      <protection hidden="1"/>
    </xf>
    <xf numFmtId="181" fontId="69" fillId="0" borderId="77" xfId="0" applyNumberFormat="1" applyFont="1" applyBorder="1" applyAlignment="1" applyProtection="1">
      <alignment horizontal="left" vertical="center"/>
      <protection hidden="1"/>
    </xf>
    <xf numFmtId="181" fontId="69" fillId="0" borderId="82" xfId="0" applyNumberFormat="1" applyFont="1" applyBorder="1" applyProtection="1">
      <alignment vertical="center"/>
      <protection hidden="1"/>
    </xf>
    <xf numFmtId="181" fontId="69" fillId="0" borderId="78" xfId="0" applyNumberFormat="1" applyFont="1" applyBorder="1" applyAlignment="1" applyProtection="1">
      <alignment horizontal="right" vertical="center"/>
      <protection hidden="1"/>
    </xf>
    <xf numFmtId="181" fontId="69" fillId="0" borderId="77" xfId="0" applyNumberFormat="1" applyFont="1" applyBorder="1" applyProtection="1">
      <alignment vertical="center"/>
      <protection hidden="1"/>
    </xf>
    <xf numFmtId="181" fontId="69" fillId="0" borderId="77" xfId="0" applyNumberFormat="1" applyFont="1" applyBorder="1" applyAlignment="1" applyProtection="1">
      <alignment horizontal="right" vertical="center"/>
      <protection hidden="1"/>
    </xf>
    <xf numFmtId="181" fontId="69" fillId="0" borderId="82" xfId="0" applyNumberFormat="1" applyFont="1" applyBorder="1" applyAlignment="1" applyProtection="1">
      <alignment horizontal="right" vertical="center"/>
      <protection hidden="1"/>
    </xf>
    <xf numFmtId="180" fontId="17" fillId="0" borderId="0" xfId="0" applyNumberFormat="1" applyFont="1" applyAlignment="1" applyProtection="1">
      <alignment vertical="center" shrinkToFit="1"/>
      <protection hidden="1"/>
    </xf>
    <xf numFmtId="179" fontId="17" fillId="0" borderId="0" xfId="0" applyNumberFormat="1" applyFont="1" applyAlignment="1" applyProtection="1">
      <alignment vertical="center" shrinkToFit="1"/>
      <protection hidden="1"/>
    </xf>
    <xf numFmtId="0" fontId="0" fillId="0" borderId="0" xfId="0" applyAlignment="1">
      <alignment vertical="center" shrinkToFit="1"/>
    </xf>
    <xf numFmtId="49" fontId="0" fillId="0" borderId="0" xfId="0" applyNumberFormat="1" applyProtection="1">
      <alignment vertical="center"/>
      <protection locked="0"/>
    </xf>
    <xf numFmtId="0" fontId="49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50" fillId="0" borderId="0" xfId="0" applyFont="1" applyAlignment="1" applyProtection="1">
      <alignment vertical="top" wrapText="1"/>
      <protection locked="0"/>
    </xf>
    <xf numFmtId="0" fontId="7" fillId="0" borderId="2" xfId="0" applyFont="1" applyBorder="1" applyProtection="1">
      <alignment vertical="center"/>
      <protection hidden="1"/>
    </xf>
    <xf numFmtId="176" fontId="3" fillId="0" borderId="2" xfId="2" applyFont="1" applyBorder="1" applyAlignment="1" applyProtection="1">
      <protection hidden="1"/>
    </xf>
    <xf numFmtId="38" fontId="3" fillId="0" borderId="2" xfId="0" applyNumberFormat="1" applyFont="1" applyBorder="1" applyProtection="1">
      <alignment vertical="center"/>
      <protection hidden="1"/>
    </xf>
    <xf numFmtId="176" fontId="3" fillId="0" borderId="6" xfId="0" applyNumberFormat="1" applyFont="1" applyBorder="1" applyAlignment="1" applyProtection="1">
      <protection hidden="1"/>
    </xf>
    <xf numFmtId="0" fontId="8" fillId="0" borderId="2" xfId="0" applyFont="1" applyBorder="1" applyProtection="1">
      <alignment vertical="center"/>
      <protection hidden="1"/>
    </xf>
    <xf numFmtId="0" fontId="7" fillId="0" borderId="28" xfId="0" applyFont="1" applyBorder="1" applyProtection="1">
      <alignment vertical="center"/>
      <protection hidden="1"/>
    </xf>
    <xf numFmtId="0" fontId="9" fillId="0" borderId="2" xfId="0" applyFont="1" applyBorder="1" applyProtection="1">
      <alignment vertical="center"/>
      <protection hidden="1"/>
    </xf>
    <xf numFmtId="0" fontId="5" fillId="0" borderId="28" xfId="0" applyFont="1" applyBorder="1" applyProtection="1">
      <alignment vertical="center"/>
      <protection hidden="1"/>
    </xf>
    <xf numFmtId="0" fontId="7" fillId="0" borderId="9" xfId="0" applyFont="1" applyBorder="1" applyProtection="1">
      <alignment vertical="center"/>
      <protection hidden="1"/>
    </xf>
    <xf numFmtId="176" fontId="3" fillId="0" borderId="29" xfId="0" applyNumberFormat="1" applyFont="1" applyBorder="1" applyAlignment="1" applyProtection="1">
      <protection hidden="1"/>
    </xf>
    <xf numFmtId="176" fontId="3" fillId="0" borderId="2" xfId="0" applyNumberFormat="1" applyFont="1" applyBorder="1" applyAlignment="1" applyProtection="1">
      <protection hidden="1"/>
    </xf>
    <xf numFmtId="176" fontId="3" fillId="0" borderId="2" xfId="0" applyNumberFormat="1" applyFont="1" applyBorder="1" applyProtection="1">
      <alignment vertical="center"/>
      <protection hidden="1"/>
    </xf>
    <xf numFmtId="177" fontId="3" fillId="0" borderId="2" xfId="2" applyNumberFormat="1" applyFont="1" applyBorder="1" applyAlignment="1" applyProtection="1">
      <protection hidden="1"/>
    </xf>
    <xf numFmtId="177" fontId="3" fillId="0" borderId="2" xfId="0" applyNumberFormat="1" applyFont="1" applyBorder="1" applyProtection="1">
      <alignment vertical="center"/>
      <protection hidden="1"/>
    </xf>
    <xf numFmtId="0" fontId="94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38" fontId="4" fillId="0" borderId="0" xfId="1" applyFont="1" applyFill="1" applyProtection="1">
      <alignment vertical="center"/>
      <protection locked="0"/>
    </xf>
    <xf numFmtId="0" fontId="94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 shrinkToFit="1"/>
      <protection hidden="1"/>
    </xf>
    <xf numFmtId="0" fontId="95" fillId="0" borderId="0" xfId="0" applyFont="1" applyProtection="1">
      <alignment vertical="center"/>
      <protection hidden="1"/>
    </xf>
    <xf numFmtId="0" fontId="96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/>
      <protection hidden="1"/>
    </xf>
    <xf numFmtId="176" fontId="97" fillId="0" borderId="1" xfId="2" applyFont="1" applyBorder="1" applyAlignment="1" applyProtection="1">
      <alignment vertical="center" wrapText="1"/>
      <protection hidden="1"/>
    </xf>
    <xf numFmtId="176" fontId="94" fillId="0" borderId="1" xfId="2" applyFont="1" applyBorder="1" applyAlignment="1" applyProtection="1">
      <alignment vertical="center" wrapText="1"/>
      <protection hidden="1"/>
    </xf>
    <xf numFmtId="0" fontId="4" fillId="0" borderId="0" xfId="0" applyFont="1" applyProtection="1">
      <alignment vertical="center"/>
      <protection hidden="1"/>
    </xf>
    <xf numFmtId="0" fontId="94" fillId="0" borderId="1" xfId="0" applyFont="1" applyBorder="1" applyProtection="1">
      <alignment vertical="center"/>
      <protection hidden="1"/>
    </xf>
    <xf numFmtId="177" fontId="94" fillId="0" borderId="1" xfId="1" applyNumberFormat="1" applyFont="1" applyFill="1" applyBorder="1" applyAlignment="1" applyProtection="1">
      <alignment vertical="center" shrinkToFit="1"/>
      <protection hidden="1"/>
    </xf>
    <xf numFmtId="176" fontId="97" fillId="0" borderId="1" xfId="2" applyFont="1" applyBorder="1" applyAlignment="1" applyProtection="1">
      <alignment horizontal="center" vertical="center" wrapText="1"/>
      <protection hidden="1"/>
    </xf>
    <xf numFmtId="177" fontId="94" fillId="0" borderId="1" xfId="1" applyNumberFormat="1" applyFont="1" applyFill="1" applyBorder="1" applyAlignment="1" applyProtection="1">
      <alignment vertical="center"/>
      <protection hidden="1"/>
    </xf>
    <xf numFmtId="177" fontId="94" fillId="0" borderId="0" xfId="1" applyNumberFormat="1" applyFont="1" applyFill="1" applyBorder="1" applyAlignment="1" applyProtection="1">
      <alignment horizontal="right"/>
      <protection hidden="1"/>
    </xf>
    <xf numFmtId="38" fontId="4" fillId="0" borderId="0" xfId="1" applyFont="1" applyFill="1" applyProtection="1">
      <alignment vertical="center"/>
      <protection hidden="1"/>
    </xf>
    <xf numFmtId="177" fontId="94" fillId="0" borderId="0" xfId="1" applyNumberFormat="1" applyFont="1" applyFill="1" applyBorder="1" applyProtection="1">
      <alignment vertical="center"/>
      <protection locked="0"/>
    </xf>
    <xf numFmtId="177" fontId="94" fillId="0" borderId="0" xfId="1" applyNumberFormat="1" applyFont="1" applyFill="1" applyBorder="1" applyAlignment="1" applyProtection="1">
      <alignment horizontal="right" vertical="center"/>
      <protection locked="0"/>
    </xf>
    <xf numFmtId="0" fontId="98" fillId="0" borderId="20" xfId="0" applyFont="1" applyBorder="1" applyAlignment="1" applyProtection="1">
      <alignment vertical="center" shrinkToFit="1"/>
      <protection hidden="1"/>
    </xf>
    <xf numFmtId="0" fontId="99" fillId="0" borderId="20" xfId="0" applyFont="1" applyBorder="1" applyProtection="1">
      <alignment vertical="center"/>
      <protection hidden="1"/>
    </xf>
    <xf numFmtId="0" fontId="97" fillId="0" borderId="3" xfId="0" applyFont="1" applyBorder="1" applyProtection="1">
      <alignment vertical="center"/>
      <protection hidden="1"/>
    </xf>
    <xf numFmtId="3" fontId="4" fillId="0" borderId="0" xfId="0" applyNumberFormat="1" applyFont="1" applyProtection="1">
      <alignment vertical="center"/>
      <protection hidden="1"/>
    </xf>
    <xf numFmtId="38" fontId="100" fillId="3" borderId="1" xfId="1" applyFont="1" applyFill="1" applyBorder="1" applyAlignment="1" applyProtection="1">
      <alignment vertical="center"/>
      <protection hidden="1"/>
    </xf>
    <xf numFmtId="38" fontId="100" fillId="0" borderId="0" xfId="1" applyFont="1" applyFill="1" applyBorder="1" applyAlignment="1" applyProtection="1">
      <alignment vertical="center"/>
      <protection hidden="1"/>
    </xf>
    <xf numFmtId="0" fontId="101" fillId="0" borderId="1" xfId="0" applyFont="1" applyBorder="1" applyAlignment="1" applyProtection="1">
      <alignment vertical="center" wrapText="1"/>
      <protection hidden="1"/>
    </xf>
    <xf numFmtId="0" fontId="102" fillId="0" borderId="1" xfId="0" applyFont="1" applyBorder="1" applyAlignment="1" applyProtection="1">
      <alignment vertical="center" wrapText="1"/>
      <protection hidden="1"/>
    </xf>
    <xf numFmtId="0" fontId="103" fillId="0" borderId="1" xfId="0" applyFont="1" applyBorder="1" applyProtection="1">
      <alignment vertical="center"/>
      <protection hidden="1"/>
    </xf>
    <xf numFmtId="0" fontId="103" fillId="0" borderId="1" xfId="0" applyFont="1" applyBorder="1" applyAlignment="1" applyProtection="1">
      <alignment vertical="center" wrapText="1"/>
      <protection hidden="1"/>
    </xf>
    <xf numFmtId="0" fontId="104" fillId="0" borderId="1" xfId="0" applyFont="1" applyBorder="1" applyAlignment="1" applyProtection="1">
      <alignment vertical="center" wrapText="1"/>
      <protection hidden="1"/>
    </xf>
    <xf numFmtId="0" fontId="105" fillId="0" borderId="0" xfId="0" applyFont="1">
      <alignment vertical="center"/>
    </xf>
    <xf numFmtId="38" fontId="104" fillId="0" borderId="1" xfId="1" applyFont="1" applyFill="1" applyBorder="1" applyAlignment="1" applyProtection="1">
      <alignment vertical="center"/>
      <protection hidden="1"/>
    </xf>
    <xf numFmtId="0" fontId="107" fillId="0" borderId="1" xfId="0" applyFont="1" applyBorder="1" applyProtection="1">
      <alignment vertical="center"/>
      <protection hidden="1"/>
    </xf>
    <xf numFmtId="0" fontId="107" fillId="2" borderId="1" xfId="0" applyFont="1" applyFill="1" applyBorder="1" applyProtection="1">
      <alignment vertical="center"/>
      <protection locked="0"/>
    </xf>
    <xf numFmtId="38" fontId="108" fillId="0" borderId="1" xfId="1" applyFont="1" applyFill="1" applyBorder="1" applyAlignment="1" applyProtection="1">
      <alignment vertical="center"/>
      <protection hidden="1"/>
    </xf>
    <xf numFmtId="38" fontId="109" fillId="3" borderId="1" xfId="1" applyFont="1" applyFill="1" applyBorder="1" applyAlignment="1" applyProtection="1">
      <alignment vertical="center"/>
      <protection hidden="1"/>
    </xf>
    <xf numFmtId="38" fontId="108" fillId="0" borderId="65" xfId="1" applyFont="1" applyFill="1" applyBorder="1" applyAlignment="1" applyProtection="1">
      <alignment vertical="center"/>
      <protection hidden="1"/>
    </xf>
    <xf numFmtId="0" fontId="4" fillId="0" borderId="188" xfId="0" applyFont="1" applyBorder="1" applyProtection="1">
      <alignment vertical="center"/>
      <protection hidden="1"/>
    </xf>
    <xf numFmtId="0" fontId="4" fillId="0" borderId="188" xfId="0" applyFont="1" applyBorder="1" applyProtection="1">
      <alignment vertical="center"/>
      <protection locked="0"/>
    </xf>
    <xf numFmtId="0" fontId="4" fillId="0" borderId="189" xfId="0" applyFont="1" applyBorder="1" applyProtection="1">
      <alignment vertical="center"/>
      <protection locked="0"/>
    </xf>
    <xf numFmtId="0" fontId="4" fillId="0" borderId="39" xfId="0" applyFont="1" applyBorder="1" applyProtection="1">
      <alignment vertical="center"/>
      <protection locked="0"/>
    </xf>
    <xf numFmtId="38" fontId="4" fillId="0" borderId="0" xfId="1" applyFont="1" applyFill="1" applyBorder="1" applyProtection="1">
      <alignment vertical="center"/>
      <protection locked="0"/>
    </xf>
    <xf numFmtId="0" fontId="1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1" xfId="0" applyFont="1" applyBorder="1">
      <alignment vertical="center"/>
    </xf>
    <xf numFmtId="38" fontId="16" fillId="0" borderId="1" xfId="1" applyFont="1" applyBorder="1">
      <alignment vertical="center"/>
    </xf>
    <xf numFmtId="0" fontId="16" fillId="0" borderId="190" xfId="0" applyFont="1" applyBorder="1">
      <alignment vertical="center"/>
    </xf>
    <xf numFmtId="0" fontId="16" fillId="0" borderId="191" xfId="0" applyFont="1" applyBorder="1">
      <alignment vertical="center"/>
    </xf>
    <xf numFmtId="38" fontId="16" fillId="0" borderId="191" xfId="1" applyFont="1" applyBorder="1">
      <alignment vertical="center"/>
    </xf>
    <xf numFmtId="0" fontId="16" fillId="0" borderId="14" xfId="0" applyFont="1" applyBorder="1">
      <alignment vertical="center"/>
    </xf>
    <xf numFmtId="38" fontId="16" fillId="0" borderId="14" xfId="1" applyFont="1" applyBorder="1">
      <alignment vertical="center"/>
    </xf>
    <xf numFmtId="38" fontId="16" fillId="0" borderId="192" xfId="1" applyFont="1" applyBorder="1">
      <alignment vertical="center"/>
    </xf>
    <xf numFmtId="38" fontId="16" fillId="0" borderId="0" xfId="1" applyFont="1" applyBorder="1">
      <alignment vertical="center"/>
    </xf>
    <xf numFmtId="0" fontId="16" fillId="0" borderId="193" xfId="0" applyFont="1" applyBorder="1">
      <alignment vertical="center"/>
    </xf>
    <xf numFmtId="0" fontId="115" fillId="0" borderId="194" xfId="0" applyFont="1" applyBorder="1">
      <alignment vertical="center"/>
    </xf>
    <xf numFmtId="0" fontId="16" fillId="0" borderId="194" xfId="0" applyFont="1" applyBorder="1">
      <alignment vertical="center"/>
    </xf>
    <xf numFmtId="0" fontId="16" fillId="0" borderId="195" xfId="0" applyFont="1" applyBorder="1">
      <alignment vertical="center"/>
    </xf>
    <xf numFmtId="0" fontId="16" fillId="0" borderId="196" xfId="0" applyFont="1" applyBorder="1">
      <alignment vertical="center"/>
    </xf>
    <xf numFmtId="0" fontId="16" fillId="0" borderId="197" xfId="0" applyFont="1" applyBorder="1">
      <alignment vertical="center"/>
    </xf>
    <xf numFmtId="38" fontId="16" fillId="0" borderId="197" xfId="1" applyFont="1" applyBorder="1">
      <alignment vertical="center"/>
    </xf>
    <xf numFmtId="0" fontId="16" fillId="0" borderId="198" xfId="0" applyFont="1" applyBorder="1">
      <alignment vertical="center"/>
    </xf>
    <xf numFmtId="0" fontId="16" fillId="0" borderId="199" xfId="0" applyFont="1" applyBorder="1">
      <alignment vertical="center"/>
    </xf>
    <xf numFmtId="0" fontId="16" fillId="0" borderId="200" xfId="0" applyFont="1" applyBorder="1">
      <alignment vertical="center"/>
    </xf>
    <xf numFmtId="38" fontId="16" fillId="0" borderId="199" xfId="1" applyFont="1" applyBorder="1">
      <alignment vertical="center"/>
    </xf>
    <xf numFmtId="38" fontId="16" fillId="0" borderId="200" xfId="1" applyFont="1" applyBorder="1">
      <alignment vertical="center"/>
    </xf>
    <xf numFmtId="0" fontId="116" fillId="0" borderId="0" xfId="0" applyFont="1" applyProtection="1">
      <alignment vertical="center"/>
      <protection hidden="1"/>
    </xf>
    <xf numFmtId="38" fontId="117" fillId="0" borderId="0" xfId="1" applyFont="1" applyFill="1" applyBorder="1" applyAlignment="1" applyProtection="1">
      <alignment vertical="center"/>
      <protection locked="0"/>
    </xf>
    <xf numFmtId="0" fontId="117" fillId="0" borderId="0" xfId="0" applyFont="1" applyAlignment="1" applyProtection="1">
      <alignment vertical="center" wrapText="1"/>
      <protection hidden="1"/>
    </xf>
    <xf numFmtId="0" fontId="118" fillId="0" borderId="0" xfId="0" applyFont="1" applyProtection="1">
      <alignment vertical="center"/>
      <protection hidden="1"/>
    </xf>
    <xf numFmtId="0" fontId="4" fillId="4" borderId="0" xfId="0" applyFont="1" applyFill="1" applyProtection="1">
      <alignment vertical="center"/>
      <protection hidden="1"/>
    </xf>
    <xf numFmtId="0" fontId="12" fillId="0" borderId="0" xfId="0" applyFont="1">
      <alignment vertical="center"/>
    </xf>
    <xf numFmtId="0" fontId="9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87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38" fontId="4" fillId="0" borderId="0" xfId="1" applyFont="1" applyFill="1" applyBorder="1" applyProtection="1">
      <alignment vertical="center"/>
      <protection hidden="1"/>
    </xf>
    <xf numFmtId="0" fontId="88" fillId="4" borderId="186" xfId="0" applyFont="1" applyFill="1" applyBorder="1">
      <alignment vertical="center"/>
    </xf>
    <xf numFmtId="49" fontId="4" fillId="0" borderId="0" xfId="0" applyNumberFormat="1" applyFont="1" applyProtection="1">
      <alignment vertical="center"/>
      <protection hidden="1"/>
    </xf>
    <xf numFmtId="49" fontId="6" fillId="0" borderId="0" xfId="0" applyNumberFormat="1" applyFont="1" applyProtection="1">
      <alignment vertical="center"/>
      <protection hidden="1"/>
    </xf>
    <xf numFmtId="0" fontId="119" fillId="0" borderId="0" xfId="0" applyFont="1" applyProtection="1">
      <alignment vertical="center"/>
      <protection hidden="1"/>
    </xf>
    <xf numFmtId="0" fontId="119" fillId="0" borderId="0" xfId="0" applyFont="1" applyProtection="1">
      <alignment vertical="center"/>
      <protection locked="0"/>
    </xf>
    <xf numFmtId="49" fontId="106" fillId="0" borderId="0" xfId="0" applyNumberFormat="1" applyFont="1" applyProtection="1">
      <alignment vertical="center"/>
      <protection hidden="1"/>
    </xf>
    <xf numFmtId="49" fontId="113" fillId="0" borderId="0" xfId="0" applyNumberFormat="1" applyFont="1" applyAlignment="1" applyProtection="1">
      <alignment horizontal="right" vertical="center"/>
      <protection hidden="1"/>
    </xf>
    <xf numFmtId="49" fontId="114" fillId="0" borderId="0" xfId="0" applyNumberFormat="1" applyFont="1" applyProtection="1">
      <alignment vertical="center"/>
      <protection hidden="1"/>
    </xf>
    <xf numFmtId="49" fontId="94" fillId="0" borderId="0" xfId="0" applyNumberFormat="1" applyFont="1" applyProtection="1">
      <alignment vertical="center"/>
      <protection hidden="1"/>
    </xf>
    <xf numFmtId="49" fontId="19" fillId="0" borderId="0" xfId="0" applyNumberFormat="1" applyFont="1" applyProtection="1">
      <alignment vertical="center"/>
      <protection locked="0"/>
    </xf>
    <xf numFmtId="49" fontId="19" fillId="0" borderId="99" xfId="0" applyNumberFormat="1" applyFont="1" applyBorder="1" applyProtection="1">
      <alignment vertical="center"/>
      <protection locked="0"/>
    </xf>
    <xf numFmtId="49" fontId="19" fillId="0" borderId="79" xfId="0" applyNumberFormat="1" applyFont="1" applyBorder="1" applyProtection="1">
      <alignment vertical="center"/>
      <protection locked="0"/>
    </xf>
    <xf numFmtId="0" fontId="0" fillId="0" borderId="16" xfId="0" applyBorder="1">
      <alignment vertical="center"/>
    </xf>
    <xf numFmtId="0" fontId="0" fillId="0" borderId="1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3" xfId="0" applyBorder="1">
      <alignment vertical="center"/>
    </xf>
    <xf numFmtId="0" fontId="41" fillId="0" borderId="0" xfId="0" applyFont="1" applyAlignment="1" applyProtection="1">
      <alignment horizontal="center" vertical="center"/>
      <protection hidden="1"/>
    </xf>
    <xf numFmtId="0" fontId="40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93" fillId="0" borderId="0" xfId="0" applyFont="1">
      <alignment vertical="center"/>
    </xf>
    <xf numFmtId="0" fontId="0" fillId="0" borderId="1" xfId="0" applyBorder="1" applyProtection="1">
      <alignment vertical="center"/>
      <protection hidden="1"/>
    </xf>
    <xf numFmtId="0" fontId="16" fillId="0" borderId="1" xfId="0" applyFont="1" applyBorder="1" applyAlignment="1">
      <alignment horizontal="center" vertical="center"/>
    </xf>
    <xf numFmtId="38" fontId="16" fillId="0" borderId="0" xfId="1" applyFont="1">
      <alignment vertical="center"/>
    </xf>
    <xf numFmtId="38" fontId="16" fillId="0" borderId="201" xfId="1" applyFont="1" applyBorder="1">
      <alignment vertical="center"/>
    </xf>
    <xf numFmtId="177" fontId="4" fillId="0" borderId="0" xfId="0" applyNumberFormat="1" applyFont="1" applyProtection="1">
      <alignment vertical="center"/>
      <protection locked="0"/>
    </xf>
    <xf numFmtId="0" fontId="0" fillId="5" borderId="0" xfId="0" applyFill="1">
      <alignment vertical="center"/>
    </xf>
    <xf numFmtId="0" fontId="16" fillId="0" borderId="0" xfId="0" applyFont="1" applyAlignment="1">
      <alignment vertical="top" wrapText="1"/>
    </xf>
    <xf numFmtId="38" fontId="16" fillId="0" borderId="0" xfId="0" applyNumberFormat="1" applyFont="1">
      <alignment vertical="center"/>
    </xf>
    <xf numFmtId="0" fontId="15" fillId="0" borderId="0" xfId="0" applyFont="1" applyAlignment="1">
      <alignment horizontal="left" vertical="top" wrapText="1"/>
    </xf>
    <xf numFmtId="38" fontId="16" fillId="0" borderId="191" xfId="1" applyFont="1" applyBorder="1" applyAlignment="1">
      <alignment vertical="center"/>
    </xf>
    <xf numFmtId="0" fontId="42" fillId="0" borderId="0" xfId="3" applyFill="1" applyBorder="1" applyAlignment="1" applyProtection="1">
      <alignment vertical="center"/>
    </xf>
    <xf numFmtId="0" fontId="17" fillId="0" borderId="0" xfId="0" applyFont="1">
      <alignment vertical="center"/>
    </xf>
    <xf numFmtId="38" fontId="0" fillId="0" borderId="0" xfId="1" applyFont="1" applyFill="1">
      <alignment vertical="center"/>
    </xf>
    <xf numFmtId="38" fontId="103" fillId="0" borderId="0" xfId="1" applyFont="1" applyFill="1" applyBorder="1" applyAlignment="1" applyProtection="1">
      <alignment vertical="center"/>
      <protection hidden="1"/>
    </xf>
    <xf numFmtId="38" fontId="16" fillId="4" borderId="191" xfId="1" applyFont="1" applyFill="1" applyBorder="1">
      <alignment vertical="center"/>
    </xf>
    <xf numFmtId="38" fontId="16" fillId="4" borderId="1" xfId="1" applyFont="1" applyFill="1" applyBorder="1">
      <alignment vertical="center"/>
    </xf>
    <xf numFmtId="184" fontId="120" fillId="0" borderId="1" xfId="0" applyNumberFormat="1" applyFont="1" applyBorder="1" applyAlignment="1">
      <alignment vertical="center" shrinkToFit="1"/>
    </xf>
    <xf numFmtId="184" fontId="15" fillId="0" borderId="22" xfId="0" applyNumberFormat="1" applyFont="1" applyBorder="1" applyAlignment="1">
      <alignment vertical="center" shrinkToFit="1"/>
    </xf>
    <xf numFmtId="184" fontId="15" fillId="0" borderId="0" xfId="0" applyNumberFormat="1" applyFont="1" applyAlignment="1">
      <alignment vertical="center" shrinkToFit="1"/>
    </xf>
    <xf numFmtId="184" fontId="15" fillId="0" borderId="19" xfId="0" applyNumberFormat="1" applyFont="1" applyBorder="1" applyAlignment="1">
      <alignment vertical="center" shrinkToFit="1"/>
    </xf>
    <xf numFmtId="184" fontId="15" fillId="0" borderId="14" xfId="0" applyNumberFormat="1" applyFont="1" applyBorder="1" applyAlignment="1">
      <alignment vertical="center" shrinkToFit="1"/>
    </xf>
    <xf numFmtId="184" fontId="15" fillId="0" borderId="19" xfId="0" applyNumberFormat="1" applyFont="1" applyBorder="1" applyAlignment="1">
      <alignment horizontal="center" vertical="center" shrinkToFit="1"/>
    </xf>
    <xf numFmtId="184" fontId="15" fillId="0" borderId="14" xfId="0" applyNumberFormat="1" applyFont="1" applyBorder="1" applyAlignment="1">
      <alignment horizontal="center" vertical="center" shrinkToFit="1"/>
    </xf>
    <xf numFmtId="184" fontId="15" fillId="0" borderId="0" xfId="0" applyNumberFormat="1" applyFont="1" applyAlignment="1">
      <alignment horizontal="center" vertical="center" shrinkToFit="1"/>
    </xf>
    <xf numFmtId="184" fontId="15" fillId="0" borderId="202" xfId="0" applyNumberFormat="1" applyFont="1" applyBorder="1" applyAlignment="1">
      <alignment vertical="center" shrinkToFit="1"/>
    </xf>
    <xf numFmtId="184" fontId="15" fillId="0" borderId="47" xfId="0" applyNumberFormat="1" applyFont="1" applyBorder="1" applyAlignment="1">
      <alignment vertical="center" shrinkToFit="1"/>
    </xf>
    <xf numFmtId="184" fontId="15" fillId="0" borderId="53" xfId="0" applyNumberFormat="1" applyFont="1" applyBorder="1" applyAlignment="1">
      <alignment vertical="center" shrinkToFit="1"/>
    </xf>
    <xf numFmtId="184" fontId="120" fillId="0" borderId="1" xfId="0" applyNumberFormat="1" applyFont="1" applyBorder="1" applyAlignment="1">
      <alignment horizontal="center" vertical="center" shrinkToFit="1"/>
    </xf>
    <xf numFmtId="38" fontId="120" fillId="0" borderId="1" xfId="1" applyFont="1" applyBorder="1" applyAlignment="1">
      <alignment vertical="center" shrinkToFit="1"/>
    </xf>
    <xf numFmtId="38" fontId="15" fillId="0" borderId="0" xfId="1" applyFont="1" applyAlignment="1">
      <alignment vertical="center" shrinkToFit="1"/>
    </xf>
    <xf numFmtId="38" fontId="13" fillId="0" borderId="1" xfId="1" applyFont="1" applyFill="1" applyBorder="1" applyAlignment="1">
      <alignment vertical="center"/>
    </xf>
    <xf numFmtId="184" fontId="15" fillId="0" borderId="1" xfId="0" applyNumberFormat="1" applyFont="1" applyBorder="1" applyAlignment="1">
      <alignment vertical="center" shrinkToFit="1"/>
    </xf>
    <xf numFmtId="184" fontId="15" fillId="0" borderId="23" xfId="0" applyNumberFormat="1" applyFont="1" applyBorder="1" applyAlignment="1">
      <alignment vertical="center" shrinkToFit="1"/>
    </xf>
    <xf numFmtId="38" fontId="15" fillId="0" borderId="1" xfId="1" applyFont="1" applyBorder="1" applyAlignment="1">
      <alignment vertical="center" shrinkToFit="1"/>
    </xf>
    <xf numFmtId="184" fontId="93" fillId="0" borderId="0" xfId="0" applyNumberFormat="1" applyFont="1" applyAlignment="1">
      <alignment vertical="center" shrinkToFit="1"/>
    </xf>
    <xf numFmtId="0" fontId="13" fillId="0" borderId="0" xfId="0" applyFont="1">
      <alignment vertical="center"/>
    </xf>
    <xf numFmtId="38" fontId="15" fillId="0" borderId="1" xfId="1" applyFont="1" applyBorder="1" applyAlignment="1">
      <alignment horizontal="right" vertical="center" shrinkToFit="1"/>
    </xf>
    <xf numFmtId="179" fontId="18" fillId="0" borderId="0" xfId="0" applyNumberFormat="1" applyFont="1" applyProtection="1">
      <alignment vertical="center"/>
      <protection hidden="1"/>
    </xf>
    <xf numFmtId="0" fontId="41" fillId="0" borderId="0" xfId="0" applyFont="1" applyProtection="1">
      <alignment vertical="center"/>
      <protection hidden="1"/>
    </xf>
    <xf numFmtId="178" fontId="15" fillId="0" borderId="0" xfId="0" applyNumberFormat="1" applyFont="1" applyAlignment="1" applyProtection="1">
      <alignment horizontal="center" vertical="center"/>
      <protection hidden="1"/>
    </xf>
    <xf numFmtId="0" fontId="0" fillId="4" borderId="0" xfId="0" applyFill="1" applyProtection="1">
      <alignment vertical="center"/>
      <protection locked="0"/>
    </xf>
    <xf numFmtId="38" fontId="100" fillId="4" borderId="1" xfId="1" applyFont="1" applyFill="1" applyBorder="1" applyAlignment="1" applyProtection="1">
      <alignment vertical="center"/>
      <protection hidden="1"/>
    </xf>
    <xf numFmtId="0" fontId="7" fillId="4" borderId="28" xfId="0" applyFont="1" applyFill="1" applyBorder="1" applyProtection="1">
      <alignment vertical="center"/>
      <protection hidden="1"/>
    </xf>
    <xf numFmtId="0" fontId="5" fillId="0" borderId="8" xfId="0" applyFont="1" applyBorder="1" applyAlignment="1" applyProtection="1">
      <alignment vertical="center" shrinkToFit="1"/>
      <protection hidden="1"/>
    </xf>
    <xf numFmtId="0" fontId="5" fillId="0" borderId="0" xfId="0" applyFont="1" applyAlignment="1" applyProtection="1">
      <alignment vertical="center" shrinkToFit="1"/>
      <protection hidden="1"/>
    </xf>
    <xf numFmtId="38" fontId="3" fillId="0" borderId="0" xfId="1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hidden="1"/>
    </xf>
    <xf numFmtId="0" fontId="0" fillId="0" borderId="20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5" fillId="0" borderId="16" xfId="0" applyFont="1" applyBorder="1" applyProtection="1">
      <alignment vertical="center"/>
      <protection hidden="1"/>
    </xf>
    <xf numFmtId="0" fontId="7" fillId="0" borderId="10" xfId="0" applyFont="1" applyBorder="1" applyProtection="1">
      <alignment vertical="center"/>
      <protection hidden="1"/>
    </xf>
    <xf numFmtId="0" fontId="5" fillId="0" borderId="16" xfId="0" applyFont="1" applyBorder="1" applyAlignment="1" applyProtection="1">
      <alignment vertical="center" shrinkToFit="1"/>
      <protection hidden="1"/>
    </xf>
    <xf numFmtId="0" fontId="7" fillId="0" borderId="10" xfId="0" applyFont="1" applyBorder="1" applyAlignment="1" applyProtection="1">
      <alignment vertical="center" shrinkToFit="1"/>
      <protection hidden="1"/>
    </xf>
    <xf numFmtId="38" fontId="5" fillId="0" borderId="16" xfId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vertical="center"/>
      <protection locked="0"/>
    </xf>
    <xf numFmtId="0" fontId="17" fillId="0" borderId="16" xfId="0" applyFont="1" applyBorder="1" applyProtection="1">
      <alignment vertical="center"/>
      <protection hidden="1"/>
    </xf>
    <xf numFmtId="0" fontId="39" fillId="0" borderId="10" xfId="0" applyFont="1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38" fontId="0" fillId="4" borderId="1" xfId="1" applyFont="1" applyFill="1" applyBorder="1" applyProtection="1">
      <alignment vertical="center"/>
      <protection hidden="1"/>
    </xf>
    <xf numFmtId="176" fontId="0" fillId="4" borderId="0" xfId="0" applyNumberFormat="1" applyFill="1" applyProtection="1">
      <alignment vertical="center"/>
      <protection hidden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center" vertical="center" shrinkToFit="1"/>
    </xf>
    <xf numFmtId="176" fontId="3" fillId="0" borderId="25" xfId="2" applyFont="1" applyBorder="1" applyProtection="1">
      <alignment vertical="center"/>
      <protection hidden="1"/>
    </xf>
    <xf numFmtId="176" fontId="3" fillId="0" borderId="212" xfId="0" applyNumberFormat="1" applyFont="1" applyBorder="1" applyProtection="1">
      <alignment vertical="center"/>
      <protection hidden="1"/>
    </xf>
    <xf numFmtId="178" fontId="120" fillId="0" borderId="0" xfId="0" applyNumberFormat="1" applyFont="1" applyAlignment="1" applyProtection="1">
      <alignment horizontal="center" vertical="center"/>
      <protection hidden="1"/>
    </xf>
    <xf numFmtId="0" fontId="120" fillId="0" borderId="0" xfId="0" applyFont="1" applyProtection="1">
      <alignment vertical="center"/>
      <protection hidden="1"/>
    </xf>
    <xf numFmtId="177" fontId="120" fillId="0" borderId="0" xfId="1" applyNumberFormat="1" applyFont="1" applyFill="1" applyAlignment="1" applyProtection="1">
      <alignment horizontal="right" vertical="center"/>
      <protection hidden="1"/>
    </xf>
    <xf numFmtId="177" fontId="120" fillId="0" borderId="0" xfId="1" applyNumberFormat="1" applyFont="1" applyFill="1" applyAlignment="1" applyProtection="1">
      <alignment vertical="center"/>
      <protection hidden="1"/>
    </xf>
    <xf numFmtId="177" fontId="127" fillId="0" borderId="0" xfId="1" applyNumberFormat="1" applyFont="1" applyFill="1" applyAlignment="1" applyProtection="1">
      <alignment horizontal="center" vertical="center"/>
      <protection hidden="1"/>
    </xf>
    <xf numFmtId="177" fontId="120" fillId="0" borderId="0" xfId="0" applyNumberFormat="1" applyFont="1" applyProtection="1">
      <alignment vertical="center"/>
      <protection hidden="1"/>
    </xf>
    <xf numFmtId="179" fontId="120" fillId="0" borderId="0" xfId="0" applyNumberFormat="1" applyFont="1" applyProtection="1">
      <alignment vertical="center"/>
      <protection hidden="1"/>
    </xf>
    <xf numFmtId="180" fontId="120" fillId="0" borderId="0" xfId="1" applyNumberFormat="1" applyFont="1" applyFill="1" applyAlignment="1" applyProtection="1">
      <alignment horizontal="right" vertical="center"/>
      <protection hidden="1"/>
    </xf>
    <xf numFmtId="180" fontId="120" fillId="0" borderId="0" xfId="1" applyNumberFormat="1" applyFont="1" applyFill="1" applyAlignment="1" applyProtection="1">
      <alignment horizontal="right" vertical="center" shrinkToFit="1"/>
      <protection hidden="1"/>
    </xf>
    <xf numFmtId="178" fontId="120" fillId="0" borderId="0" xfId="0" applyNumberFormat="1" applyFont="1" applyProtection="1">
      <alignment vertical="center"/>
      <protection hidden="1"/>
    </xf>
    <xf numFmtId="180" fontId="120" fillId="0" borderId="0" xfId="1" applyNumberFormat="1" applyFont="1" applyFill="1" applyProtection="1">
      <alignment vertical="center"/>
      <protection hidden="1"/>
    </xf>
    <xf numFmtId="177" fontId="127" fillId="0" borderId="0" xfId="0" applyNumberFormat="1" applyFont="1" applyProtection="1">
      <alignment vertical="center"/>
      <protection hidden="1"/>
    </xf>
    <xf numFmtId="180" fontId="120" fillId="0" borderId="0" xfId="0" applyNumberFormat="1" applyFont="1" applyAlignment="1" applyProtection="1">
      <alignment vertical="center" shrinkToFit="1"/>
      <protection hidden="1"/>
    </xf>
    <xf numFmtId="180" fontId="120" fillId="0" borderId="0" xfId="1" applyNumberFormat="1" applyFont="1" applyAlignment="1" applyProtection="1">
      <alignment horizontal="right" vertical="center" shrinkToFit="1"/>
      <protection hidden="1"/>
    </xf>
    <xf numFmtId="177" fontId="127" fillId="0" borderId="0" xfId="1" applyNumberFormat="1" applyFont="1" applyFill="1" applyAlignment="1" applyProtection="1">
      <alignment horizontal="right" vertical="center"/>
      <protection hidden="1"/>
    </xf>
    <xf numFmtId="177" fontId="120" fillId="0" borderId="0" xfId="1" applyNumberFormat="1" applyFont="1" applyAlignment="1" applyProtection="1">
      <alignment vertical="center"/>
      <protection hidden="1"/>
    </xf>
    <xf numFmtId="177" fontId="120" fillId="0" borderId="0" xfId="1" applyNumberFormat="1" applyFont="1" applyProtection="1">
      <alignment vertical="center"/>
      <protection hidden="1"/>
    </xf>
    <xf numFmtId="38" fontId="120" fillId="0" borderId="0" xfId="1" applyFont="1" applyProtection="1">
      <alignment vertical="center"/>
      <protection hidden="1"/>
    </xf>
    <xf numFmtId="179" fontId="120" fillId="0" borderId="0" xfId="1" applyNumberFormat="1" applyFont="1" applyProtection="1">
      <alignment vertical="center"/>
      <protection hidden="1"/>
    </xf>
    <xf numFmtId="0" fontId="15" fillId="0" borderId="0" xfId="0" applyFont="1" applyProtection="1">
      <alignment vertical="center"/>
      <protection hidden="1"/>
    </xf>
    <xf numFmtId="179" fontId="15" fillId="0" borderId="0" xfId="1" applyNumberFormat="1" applyFont="1" applyProtection="1">
      <alignment vertical="center"/>
      <protection hidden="1"/>
    </xf>
    <xf numFmtId="179" fontId="15" fillId="0" borderId="0" xfId="1" applyNumberFormat="1" applyFont="1" applyAlignment="1" applyProtection="1">
      <alignment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0" fontId="128" fillId="0" borderId="0" xfId="0" applyFont="1" applyProtection="1">
      <alignment vertical="center"/>
      <protection hidden="1"/>
    </xf>
    <xf numFmtId="0" fontId="129" fillId="0" borderId="0" xfId="0" applyFont="1" applyProtection="1">
      <alignment vertical="center"/>
      <protection hidden="1"/>
    </xf>
    <xf numFmtId="0" fontId="128" fillId="0" borderId="0" xfId="0" applyFont="1" applyAlignment="1" applyProtection="1">
      <alignment horizontal="center" vertical="center"/>
      <protection hidden="1"/>
    </xf>
    <xf numFmtId="0" fontId="52" fillId="0" borderId="0" xfId="0" applyFont="1" applyProtection="1">
      <alignment vertical="center"/>
      <protection locked="0"/>
    </xf>
    <xf numFmtId="49" fontId="94" fillId="0" borderId="0" xfId="0" applyNumberFormat="1" applyFont="1" applyAlignment="1" applyProtection="1">
      <alignment horizontal="center" vertical="center"/>
      <protection locked="0"/>
    </xf>
    <xf numFmtId="3" fontId="4" fillId="0" borderId="0" xfId="0" applyNumberFormat="1" applyFo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79" fontId="15" fillId="0" borderId="0" xfId="1" applyNumberFormat="1" applyFont="1" applyFill="1" applyProtection="1">
      <alignment vertical="center"/>
      <protection hidden="1"/>
    </xf>
    <xf numFmtId="178" fontId="17" fillId="0" borderId="0" xfId="0" applyNumberFormat="1" applyFont="1" applyAlignment="1" applyProtection="1">
      <alignment vertical="center" wrapText="1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77" fontId="18" fillId="0" borderId="0" xfId="1" applyNumberFormat="1" applyFont="1" applyFill="1" applyAlignment="1" applyProtection="1">
      <alignment vertical="center" shrinkToFit="1"/>
      <protection hidden="1"/>
    </xf>
    <xf numFmtId="177" fontId="18" fillId="0" borderId="0" xfId="0" applyNumberFormat="1" applyFont="1" applyAlignment="1" applyProtection="1">
      <alignment vertical="center" shrinkToFit="1"/>
      <protection hidden="1"/>
    </xf>
    <xf numFmtId="0" fontId="18" fillId="0" borderId="0" xfId="1" applyNumberFormat="1" applyFont="1" applyFill="1" applyAlignment="1" applyProtection="1">
      <alignment vertical="center" shrinkToFit="1"/>
      <protection hidden="1"/>
    </xf>
    <xf numFmtId="0" fontId="18" fillId="0" borderId="0" xfId="0" applyFont="1" applyAlignment="1" applyProtection="1">
      <alignment vertical="center" shrinkToFit="1"/>
      <protection hidden="1"/>
    </xf>
    <xf numFmtId="179" fontId="18" fillId="0" borderId="0" xfId="1" applyNumberFormat="1" applyFont="1" applyFill="1" applyAlignment="1" applyProtection="1">
      <alignment vertical="center" shrinkToFit="1"/>
      <protection hidden="1"/>
    </xf>
    <xf numFmtId="179" fontId="18" fillId="0" borderId="0" xfId="0" applyNumberFormat="1" applyFont="1" applyAlignment="1" applyProtection="1">
      <alignment vertical="center" shrinkToFit="1"/>
      <protection hidden="1"/>
    </xf>
    <xf numFmtId="177" fontId="18" fillId="0" borderId="0" xfId="1" applyNumberFormat="1" applyFont="1" applyFill="1" applyAlignment="1" applyProtection="1">
      <alignment horizontal="right" vertical="center" shrinkToFit="1"/>
      <protection hidden="1"/>
    </xf>
    <xf numFmtId="179" fontId="120" fillId="0" borderId="0" xfId="1" applyNumberFormat="1" applyFont="1" applyAlignment="1" applyProtection="1">
      <alignment vertical="center" shrinkToFit="1"/>
      <protection hidden="1"/>
    </xf>
    <xf numFmtId="179" fontId="120" fillId="0" borderId="0" xfId="0" applyNumberFormat="1" applyFont="1" applyAlignment="1" applyProtection="1">
      <alignment vertical="center" shrinkToFit="1"/>
      <protection hidden="1"/>
    </xf>
    <xf numFmtId="0" fontId="120" fillId="0" borderId="0" xfId="0" applyFont="1" applyAlignment="1" applyProtection="1">
      <alignment vertical="center" shrinkToFit="1"/>
      <protection hidden="1"/>
    </xf>
    <xf numFmtId="178" fontId="120" fillId="0" borderId="0" xfId="0" applyNumberFormat="1" applyFont="1" applyAlignment="1" applyProtection="1">
      <alignment horizontal="center" vertical="center" shrinkToFit="1"/>
      <protection hidden="1"/>
    </xf>
    <xf numFmtId="178" fontId="120" fillId="0" borderId="0" xfId="0" applyNumberFormat="1" applyFont="1" applyAlignment="1" applyProtection="1">
      <alignment vertical="center" shrinkToFit="1"/>
      <protection hidden="1"/>
    </xf>
    <xf numFmtId="181" fontId="132" fillId="0" borderId="0" xfId="0" applyNumberFormat="1" applyFont="1" applyAlignment="1" applyProtection="1">
      <alignment horizontal="right" vertical="center"/>
      <protection hidden="1"/>
    </xf>
    <xf numFmtId="0" fontId="4" fillId="4" borderId="0" xfId="0" applyFont="1" applyFill="1" applyProtection="1">
      <alignment vertical="center"/>
      <protection locked="0"/>
    </xf>
    <xf numFmtId="177" fontId="4" fillId="4" borderId="0" xfId="0" applyNumberFormat="1" applyFont="1" applyFill="1" applyProtection="1">
      <alignment vertical="center"/>
      <protection locked="0"/>
    </xf>
    <xf numFmtId="38" fontId="16" fillId="0" borderId="1" xfId="1" applyFont="1" applyFill="1" applyBorder="1">
      <alignment vertical="center"/>
    </xf>
    <xf numFmtId="38" fontId="16" fillId="0" borderId="191" xfId="1" applyFont="1" applyFill="1" applyBorder="1">
      <alignment vertical="center"/>
    </xf>
    <xf numFmtId="38" fontId="16" fillId="0" borderId="191" xfId="1" applyFont="1" applyFill="1" applyBorder="1" applyAlignment="1">
      <alignment vertical="center"/>
    </xf>
    <xf numFmtId="180" fontId="120" fillId="0" borderId="0" xfId="1" applyNumberFormat="1" applyFont="1" applyFill="1" applyAlignment="1" applyProtection="1">
      <alignment vertical="center"/>
      <protection hidden="1"/>
    </xf>
    <xf numFmtId="177" fontId="127" fillId="0" borderId="0" xfId="1" applyNumberFormat="1" applyFont="1" applyFill="1" applyAlignment="1" applyProtection="1">
      <alignment vertical="center"/>
      <protection hidden="1"/>
    </xf>
    <xf numFmtId="179" fontId="17" fillId="0" borderId="0" xfId="0" applyNumberFormat="1" applyFont="1" applyAlignment="1" applyProtection="1"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34" fillId="0" borderId="0" xfId="0" applyNumberFormat="1" applyFont="1" applyAlignment="1" applyProtection="1">
      <alignment horizontal="left" vertical="center" wrapText="1" indent="1"/>
      <protection locked="0"/>
    </xf>
    <xf numFmtId="38" fontId="16" fillId="0" borderId="1" xfId="1" applyFont="1" applyBorder="1" applyAlignment="1">
      <alignment horizontal="center" vertical="center"/>
    </xf>
    <xf numFmtId="38" fontId="16" fillId="0" borderId="1" xfId="1" applyFont="1" applyBorder="1" applyAlignment="1">
      <alignment horizontal="center" vertical="center" shrinkToFit="1"/>
    </xf>
    <xf numFmtId="0" fontId="43" fillId="0" borderId="0" xfId="0" applyFont="1">
      <alignment vertical="center"/>
    </xf>
    <xf numFmtId="176" fontId="13" fillId="0" borderId="0" xfId="0" applyNumberFormat="1" applyFont="1" applyProtection="1">
      <alignment vertical="center"/>
      <protection hidden="1"/>
    </xf>
    <xf numFmtId="38" fontId="17" fillId="0" borderId="0" xfId="0" applyNumberFormat="1" applyFont="1" applyProtection="1">
      <alignment vertical="center"/>
      <protection hidden="1"/>
    </xf>
    <xf numFmtId="0" fontId="42" fillId="0" borderId="38" xfId="3" applyFill="1" applyBorder="1" applyAlignment="1" applyProtection="1">
      <alignment vertical="center"/>
    </xf>
    <xf numFmtId="176" fontId="4" fillId="0" borderId="0" xfId="0" applyNumberFormat="1" applyFont="1" applyProtection="1">
      <alignment vertical="center"/>
      <protection hidden="1"/>
    </xf>
    <xf numFmtId="176" fontId="3" fillId="0" borderId="1" xfId="2" applyFont="1" applyBorder="1" applyAlignment="1" applyProtection="1">
      <protection hidden="1"/>
    </xf>
    <xf numFmtId="38" fontId="3" fillId="0" borderId="9" xfId="1" applyFont="1" applyFill="1" applyBorder="1" applyAlignment="1" applyProtection="1">
      <alignment vertical="center"/>
      <protection hidden="1"/>
    </xf>
    <xf numFmtId="176" fontId="3" fillId="0" borderId="1" xfId="2" applyFont="1" applyBorder="1" applyProtection="1">
      <alignment vertical="center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181" fontId="24" fillId="0" borderId="11" xfId="0" applyNumberFormat="1" applyFont="1" applyBorder="1" applyAlignment="1" applyProtection="1">
      <alignment horizontal="left" vertical="center"/>
      <protection hidden="1"/>
    </xf>
    <xf numFmtId="181" fontId="24" fillId="0" borderId="12" xfId="0" applyNumberFormat="1" applyFont="1" applyBorder="1" applyProtection="1">
      <alignment vertical="center"/>
      <protection hidden="1"/>
    </xf>
    <xf numFmtId="181" fontId="35" fillId="0" borderId="18" xfId="0" applyNumberFormat="1" applyFont="1" applyBorder="1" applyProtection="1">
      <alignment vertical="center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0" fillId="0" borderId="0" xfId="0" applyNumberFormat="1" applyFont="1" applyAlignment="1" applyProtection="1">
      <alignment horizontal="center" vertical="center"/>
      <protection hidden="1"/>
    </xf>
    <xf numFmtId="181" fontId="21" fillId="0" borderId="0" xfId="0" applyNumberFormat="1" applyFont="1" applyProtection="1">
      <alignment vertical="center"/>
      <protection hidden="1"/>
    </xf>
    <xf numFmtId="181" fontId="23" fillId="0" borderId="0" xfId="0" applyNumberFormat="1" applyFont="1" applyProtection="1">
      <alignment vertical="center"/>
      <protection hidden="1"/>
    </xf>
    <xf numFmtId="181" fontId="19" fillId="0" borderId="20" xfId="0" applyNumberFormat="1" applyFont="1" applyBorder="1" applyProtection="1">
      <alignment vertical="center"/>
      <protection hidden="1"/>
    </xf>
    <xf numFmtId="181" fontId="26" fillId="0" borderId="10" xfId="0" applyNumberFormat="1" applyFont="1" applyBorder="1" applyProtection="1">
      <alignment vertical="center"/>
      <protection hidden="1"/>
    </xf>
    <xf numFmtId="181" fontId="11" fillId="0" borderId="10" xfId="0" applyNumberFormat="1" applyFont="1" applyBorder="1" applyAlignment="1" applyProtection="1">
      <alignment vertical="top" textRotation="255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11" fillId="0" borderId="0" xfId="0" applyNumberFormat="1" applyFont="1" applyAlignment="1" applyProtection="1">
      <alignment horizontal="center" textRotation="255"/>
      <protection hidden="1"/>
    </xf>
    <xf numFmtId="181" fontId="27" fillId="0" borderId="12" xfId="0" applyNumberFormat="1" applyFont="1" applyBorder="1" applyAlignment="1" applyProtection="1">
      <alignment horizontal="center" vertical="center" textRotation="255"/>
      <protection hidden="1"/>
    </xf>
    <xf numFmtId="181" fontId="34" fillId="0" borderId="18" xfId="0" applyNumberFormat="1" applyFont="1" applyBorder="1" applyAlignment="1" applyProtection="1">
      <alignment horizontal="left" vertical="center" wrapText="1" indent="1"/>
      <protection hidden="1"/>
    </xf>
    <xf numFmtId="181" fontId="19" fillId="0" borderId="18" xfId="0" applyNumberFormat="1" applyFont="1" applyBorder="1" applyAlignment="1" applyProtection="1">
      <alignment horizontal="center"/>
      <protection hidden="1"/>
    </xf>
    <xf numFmtId="181" fontId="19" fillId="0" borderId="0" xfId="0" applyNumberFormat="1" applyFont="1" applyAlignment="1" applyProtection="1">
      <alignment horizontal="center"/>
      <protection hidden="1"/>
    </xf>
    <xf numFmtId="181" fontId="34" fillId="0" borderId="0" xfId="0" applyNumberFormat="1" applyFont="1" applyAlignment="1" applyProtection="1">
      <alignment horizontal="left" indent="1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19" fillId="0" borderId="22" xfId="0" applyNumberFormat="1" applyFont="1" applyBorder="1" applyAlignment="1" applyProtection="1">
      <alignment horizontal="center" vertical="center"/>
      <protection hidden="1"/>
    </xf>
    <xf numFmtId="181" fontId="78" fillId="0" borderId="11" xfId="0" applyNumberFormat="1" applyFont="1" applyBorder="1" applyProtection="1">
      <alignment vertical="center"/>
      <protection hidden="1"/>
    </xf>
    <xf numFmtId="181" fontId="78" fillId="0" borderId="12" xfId="0" applyNumberFormat="1" applyFont="1" applyBorder="1" applyProtection="1">
      <alignment vertical="center"/>
      <protection hidden="1"/>
    </xf>
    <xf numFmtId="181" fontId="78" fillId="0" borderId="22" xfId="0" applyNumberFormat="1" applyFont="1" applyBorder="1" applyProtection="1">
      <alignment vertical="center"/>
      <protection hidden="1"/>
    </xf>
    <xf numFmtId="181" fontId="78" fillId="0" borderId="20" xfId="0" applyNumberFormat="1" applyFont="1" applyBorder="1" applyProtection="1">
      <alignment vertical="center"/>
      <protection hidden="1"/>
    </xf>
    <xf numFmtId="181" fontId="78" fillId="0" borderId="21" xfId="0" applyNumberFormat="1" applyFont="1" applyBorder="1" applyProtection="1">
      <alignment vertical="center"/>
      <protection hidden="1"/>
    </xf>
    <xf numFmtId="181" fontId="78" fillId="0" borderId="19" xfId="0" applyNumberFormat="1" applyFont="1" applyBorder="1" applyProtection="1">
      <alignment vertical="center"/>
      <protection hidden="1"/>
    </xf>
    <xf numFmtId="0" fontId="88" fillId="0" borderId="19" xfId="0" applyFont="1" applyBorder="1" applyProtection="1">
      <alignment vertical="center"/>
      <protection hidden="1"/>
    </xf>
    <xf numFmtId="0" fontId="88" fillId="0" borderId="10" xfId="0" applyFont="1" applyBorder="1" applyProtection="1">
      <alignment vertical="center"/>
      <protection hidden="1"/>
    </xf>
    <xf numFmtId="49" fontId="19" fillId="0" borderId="16" xfId="0" applyNumberFormat="1" applyFont="1" applyBorder="1" applyProtection="1">
      <alignment vertical="center"/>
      <protection hidden="1"/>
    </xf>
    <xf numFmtId="0" fontId="88" fillId="0" borderId="17" xfId="0" applyFont="1" applyBorder="1" applyProtection="1">
      <alignment vertical="center"/>
      <protection hidden="1"/>
    </xf>
    <xf numFmtId="181" fontId="78" fillId="0" borderId="18" xfId="0" applyNumberFormat="1" applyFont="1" applyBorder="1" applyProtection="1">
      <alignment vertical="center"/>
      <protection hidden="1"/>
    </xf>
    <xf numFmtId="0" fontId="88" fillId="0" borderId="13" xfId="0" applyFont="1" applyBorder="1" applyProtection="1">
      <alignment vertical="center"/>
      <protection hidden="1"/>
    </xf>
    <xf numFmtId="181" fontId="78" fillId="0" borderId="16" xfId="1" applyNumberFormat="1" applyFont="1" applyFill="1" applyBorder="1" applyAlignment="1" applyProtection="1">
      <alignment vertical="top" wrapText="1"/>
      <protection hidden="1"/>
    </xf>
    <xf numFmtId="181" fontId="78" fillId="0" borderId="0" xfId="1" applyNumberFormat="1" applyFont="1" applyFill="1" applyBorder="1" applyAlignment="1" applyProtection="1">
      <alignment vertical="top" wrapText="1"/>
      <protection hidden="1"/>
    </xf>
    <xf numFmtId="181" fontId="78" fillId="0" borderId="10" xfId="1" applyNumberFormat="1" applyFont="1" applyFill="1" applyBorder="1" applyAlignment="1" applyProtection="1">
      <alignment vertical="top" wrapText="1"/>
      <protection hidden="1"/>
    </xf>
    <xf numFmtId="181" fontId="135" fillId="0" borderId="135" xfId="0" applyNumberFormat="1" applyFont="1" applyBorder="1" applyProtection="1">
      <alignment vertical="center"/>
      <protection hidden="1"/>
    </xf>
    <xf numFmtId="181" fontId="135" fillId="0" borderId="140" xfId="0" applyNumberFormat="1" applyFont="1" applyBorder="1" applyProtection="1">
      <alignment vertical="center"/>
      <protection hidden="1"/>
    </xf>
    <xf numFmtId="181" fontId="135" fillId="0" borderId="134" xfId="0" applyNumberFormat="1" applyFont="1" applyBorder="1" applyProtection="1">
      <alignment vertical="center"/>
      <protection hidden="1"/>
    </xf>
    <xf numFmtId="181" fontId="83" fillId="0" borderId="0" xfId="0" applyNumberFormat="1" applyFont="1" applyAlignment="1" applyProtection="1">
      <alignment vertical="top" textRotation="255"/>
      <protection hidden="1"/>
    </xf>
    <xf numFmtId="0" fontId="42" fillId="0" borderId="0" xfId="3" applyBorder="1" applyAlignment="1" applyProtection="1">
      <alignment horizontal="center" vertical="center"/>
    </xf>
    <xf numFmtId="0" fontId="42" fillId="0" borderId="0" xfId="3" applyBorder="1" applyAlignment="1" applyProtection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9" xfId="0" applyBorder="1">
      <alignment vertical="center"/>
    </xf>
    <xf numFmtId="0" fontId="46" fillId="0" borderId="16" xfId="0" applyFont="1" applyBorder="1">
      <alignment vertical="center"/>
    </xf>
    <xf numFmtId="0" fontId="122" fillId="0" borderId="187" xfId="0" applyFont="1" applyBorder="1">
      <alignment vertical="center"/>
    </xf>
    <xf numFmtId="0" fontId="0" fillId="0" borderId="188" xfId="0" applyBorder="1">
      <alignment vertical="center"/>
    </xf>
    <xf numFmtId="0" fontId="0" fillId="0" borderId="189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88" fillId="0" borderId="38" xfId="0" applyFont="1" applyBorder="1">
      <alignment vertical="center"/>
    </xf>
    <xf numFmtId="0" fontId="0" fillId="0" borderId="213" xfId="0" applyBorder="1">
      <alignment vertical="center"/>
    </xf>
    <xf numFmtId="0" fontId="0" fillId="0" borderId="214" xfId="0" applyBorder="1">
      <alignment vertical="center"/>
    </xf>
    <xf numFmtId="0" fontId="0" fillId="0" borderId="215" xfId="0" applyBorder="1">
      <alignment vertical="center"/>
    </xf>
    <xf numFmtId="0" fontId="0" fillId="0" borderId="187" xfId="0" applyBorder="1">
      <alignment vertical="center"/>
    </xf>
    <xf numFmtId="0" fontId="93" fillId="0" borderId="214" xfId="0" applyFont="1" applyBorder="1">
      <alignment vertical="center"/>
    </xf>
    <xf numFmtId="0" fontId="121" fillId="0" borderId="20" xfId="0" applyFont="1" applyBorder="1" applyAlignment="1">
      <alignment vertical="center" wrapText="1"/>
    </xf>
    <xf numFmtId="0" fontId="46" fillId="0" borderId="20" xfId="0" applyFont="1" applyBorder="1">
      <alignment vertical="center"/>
    </xf>
    <xf numFmtId="0" fontId="93" fillId="0" borderId="21" xfId="0" applyFont="1" applyBorder="1">
      <alignment vertical="center"/>
    </xf>
    <xf numFmtId="0" fontId="3" fillId="0" borderId="8" xfId="0" applyFont="1" applyBorder="1" applyProtection="1">
      <alignment vertical="center"/>
      <protection hidden="1"/>
    </xf>
    <xf numFmtId="0" fontId="3" fillId="0" borderId="9" xfId="0" applyFont="1" applyBorder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vertical="center" shrinkToFit="1"/>
      <protection hidden="1"/>
    </xf>
    <xf numFmtId="38" fontId="3" fillId="0" borderId="27" xfId="1" applyFont="1" applyFill="1" applyBorder="1" applyAlignment="1" applyProtection="1">
      <alignment vertical="center"/>
      <protection locked="0"/>
    </xf>
    <xf numFmtId="0" fontId="5" fillId="0" borderId="26" xfId="0" applyFont="1" applyBorder="1" applyAlignment="1" applyProtection="1">
      <alignment horizontal="center"/>
      <protection hidden="1"/>
    </xf>
    <xf numFmtId="0" fontId="3" fillId="0" borderId="27" xfId="0" applyFont="1" applyBorder="1" applyProtection="1">
      <alignment vertical="center"/>
      <protection locked="0"/>
    </xf>
    <xf numFmtId="0" fontId="5" fillId="0" borderId="2" xfId="0" applyFont="1" applyBorder="1" applyAlignment="1" applyProtection="1">
      <alignment vertical="center" shrinkToFit="1"/>
      <protection hidden="1"/>
    </xf>
    <xf numFmtId="0" fontId="3" fillId="0" borderId="25" xfId="0" applyFont="1" applyBorder="1" applyProtection="1">
      <alignment vertical="center"/>
      <protection locked="0"/>
    </xf>
    <xf numFmtId="0" fontId="140" fillId="0" borderId="0" xfId="0" applyFont="1">
      <alignment vertical="center"/>
    </xf>
    <xf numFmtId="0" fontId="137" fillId="0" borderId="0" xfId="0" applyFont="1">
      <alignment vertical="center"/>
    </xf>
    <xf numFmtId="0" fontId="93" fillId="0" borderId="39" xfId="0" applyFont="1" applyBorder="1">
      <alignment vertical="center"/>
    </xf>
    <xf numFmtId="0" fontId="42" fillId="0" borderId="39" xfId="3" applyBorder="1" applyAlignment="1" applyProtection="1">
      <alignment vertical="center"/>
    </xf>
    <xf numFmtId="186" fontId="16" fillId="0" borderId="1" xfId="0" applyNumberFormat="1" applyFont="1" applyBorder="1" applyAlignment="1">
      <alignment horizontal="left" vertical="center"/>
    </xf>
    <xf numFmtId="0" fontId="4" fillId="6" borderId="0" xfId="0" applyFont="1" applyFill="1" applyProtection="1">
      <alignment vertical="center"/>
      <protection hidden="1"/>
    </xf>
    <xf numFmtId="49" fontId="4" fillId="6" borderId="0" xfId="0" applyNumberFormat="1" applyFont="1" applyFill="1" applyProtection="1">
      <alignment vertical="center"/>
      <protection hidden="1"/>
    </xf>
    <xf numFmtId="0" fontId="99" fillId="6" borderId="20" xfId="0" applyFont="1" applyFill="1" applyBorder="1" applyProtection="1">
      <alignment vertical="center"/>
      <protection hidden="1"/>
    </xf>
    <xf numFmtId="0" fontId="97" fillId="6" borderId="3" xfId="0" applyFont="1" applyFill="1" applyBorder="1" applyProtection="1">
      <alignment vertical="center"/>
      <protection hidden="1"/>
    </xf>
    <xf numFmtId="0" fontId="0" fillId="0" borderId="11" xfId="0" applyBorder="1">
      <alignment vertical="center"/>
    </xf>
    <xf numFmtId="0" fontId="0" fillId="0" borderId="22" xfId="0" applyBorder="1">
      <alignment vertical="center"/>
    </xf>
    <xf numFmtId="0" fontId="0" fillId="0" borderId="1" xfId="0" applyBorder="1">
      <alignment vertical="center"/>
    </xf>
    <xf numFmtId="38" fontId="0" fillId="0" borderId="1" xfId="1" applyFont="1" applyBorder="1">
      <alignment vertical="center"/>
    </xf>
    <xf numFmtId="38" fontId="0" fillId="0" borderId="14" xfId="1" applyFont="1" applyBorder="1">
      <alignment vertical="center"/>
    </xf>
    <xf numFmtId="0" fontId="0" fillId="0" borderId="14" xfId="0" applyBorder="1">
      <alignment vertical="center"/>
    </xf>
    <xf numFmtId="38" fontId="0" fillId="0" borderId="186" xfId="0" applyNumberFormat="1" applyBorder="1">
      <alignment vertical="center"/>
    </xf>
    <xf numFmtId="0" fontId="43" fillId="0" borderId="1" xfId="0" applyFont="1" applyBorder="1" applyAlignment="1">
      <alignment horizontal="center" vertical="center"/>
    </xf>
    <xf numFmtId="186" fontId="39" fillId="0" borderId="1" xfId="0" applyNumberFormat="1" applyFont="1" applyBorder="1" applyAlignment="1">
      <alignment horizontal="center" vertical="center"/>
    </xf>
    <xf numFmtId="38" fontId="97" fillId="0" borderId="0" xfId="1" applyFont="1" applyFill="1" applyBorder="1" applyAlignment="1" applyProtection="1">
      <alignment vertical="center"/>
      <protection locked="0"/>
    </xf>
    <xf numFmtId="0" fontId="0" fillId="7" borderId="0" xfId="0" applyFill="1">
      <alignment vertical="center"/>
    </xf>
    <xf numFmtId="0" fontId="136" fillId="0" borderId="21" xfId="0" applyFont="1" applyBorder="1" applyAlignment="1">
      <alignment horizontal="right" vertical="center"/>
    </xf>
    <xf numFmtId="0" fontId="0" fillId="5" borderId="21" xfId="0" applyFill="1" applyBorder="1">
      <alignment vertical="center"/>
    </xf>
    <xf numFmtId="0" fontId="0" fillId="5" borderId="19" xfId="0" applyFill="1" applyBorder="1">
      <alignment vertical="center"/>
    </xf>
    <xf numFmtId="0" fontId="88" fillId="0" borderId="16" xfId="0" applyFont="1" applyBorder="1">
      <alignment vertical="center"/>
    </xf>
    <xf numFmtId="0" fontId="90" fillId="0" borderId="0" xfId="0" applyFont="1">
      <alignment vertical="center"/>
    </xf>
    <xf numFmtId="0" fontId="122" fillId="0" borderId="20" xfId="0" applyFont="1" applyBorder="1">
      <alignment vertical="center"/>
    </xf>
    <xf numFmtId="0" fontId="39" fillId="0" borderId="21" xfId="0" applyFont="1" applyBorder="1" applyAlignment="1">
      <alignment horizontal="center" vertical="center"/>
    </xf>
    <xf numFmtId="186" fontId="147" fillId="0" borderId="21" xfId="0" applyNumberFormat="1" applyFont="1" applyBorder="1">
      <alignment vertical="center"/>
    </xf>
    <xf numFmtId="186" fontId="142" fillId="0" borderId="21" xfId="0" applyNumberFormat="1" applyFont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186" fontId="39" fillId="0" borderId="0" xfId="0" applyNumberFormat="1" applyFont="1" applyAlignment="1">
      <alignment horizontal="left" vertical="center"/>
    </xf>
    <xf numFmtId="186" fontId="147" fillId="0" borderId="0" xfId="0" applyNumberFormat="1" applyFont="1">
      <alignment vertical="center"/>
    </xf>
    <xf numFmtId="186" fontId="142" fillId="0" borderId="0" xfId="0" applyNumberFormat="1" applyFont="1" applyAlignment="1">
      <alignment vertical="center" wrapText="1"/>
    </xf>
    <xf numFmtId="0" fontId="146" fillId="0" borderId="0" xfId="0" applyFont="1">
      <alignment vertical="center"/>
    </xf>
    <xf numFmtId="0" fontId="88" fillId="0" borderId="0" xfId="0" applyFont="1" applyAlignment="1" applyProtection="1">
      <alignment horizontal="left" vertical="center"/>
      <protection hidden="1"/>
    </xf>
    <xf numFmtId="0" fontId="123" fillId="0" borderId="0" xfId="0" applyFont="1" applyAlignment="1">
      <alignment horizontal="center" vertical="center"/>
    </xf>
    <xf numFmtId="0" fontId="46" fillId="0" borderId="0" xfId="0" applyFont="1">
      <alignment vertical="center"/>
    </xf>
    <xf numFmtId="0" fontId="39" fillId="0" borderId="18" xfId="0" applyFont="1" applyBorder="1" applyAlignment="1">
      <alignment horizontal="center" vertical="center"/>
    </xf>
    <xf numFmtId="186" fontId="39" fillId="0" borderId="18" xfId="0" applyNumberFormat="1" applyFont="1" applyBorder="1" applyAlignment="1">
      <alignment horizontal="left" vertical="center"/>
    </xf>
    <xf numFmtId="0" fontId="148" fillId="0" borderId="0" xfId="0" applyFont="1">
      <alignment vertical="center"/>
    </xf>
    <xf numFmtId="0" fontId="0" fillId="6" borderId="0" xfId="0" applyFill="1">
      <alignment vertical="center"/>
    </xf>
    <xf numFmtId="0" fontId="88" fillId="6" borderId="0" xfId="0" applyFon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39" fillId="6" borderId="0" xfId="0" applyFont="1" applyFill="1" applyAlignment="1">
      <alignment horizontal="center" vertical="center"/>
    </xf>
    <xf numFmtId="186" fontId="39" fillId="6" borderId="0" xfId="0" applyNumberFormat="1" applyFont="1" applyFill="1" applyAlignment="1">
      <alignment horizontal="left" vertical="center"/>
    </xf>
    <xf numFmtId="181" fontId="19" fillId="0" borderId="21" xfId="0" applyNumberFormat="1" applyFont="1" applyBorder="1" applyProtection="1">
      <alignment vertical="center"/>
      <protection hidden="1"/>
    </xf>
    <xf numFmtId="181" fontId="24" fillId="0" borderId="20" xfId="0" applyNumberFormat="1" applyFont="1" applyBorder="1" applyProtection="1">
      <alignment vertical="center"/>
      <protection hidden="1"/>
    </xf>
    <xf numFmtId="181" fontId="24" fillId="0" borderId="21" xfId="0" applyNumberFormat="1" applyFont="1" applyBorder="1" applyProtection="1">
      <alignment vertical="center"/>
      <protection hidden="1"/>
    </xf>
    <xf numFmtId="3" fontId="0" fillId="0" borderId="0" xfId="0" applyNumberFormat="1">
      <alignment vertical="center"/>
    </xf>
    <xf numFmtId="3" fontId="0" fillId="0" borderId="1" xfId="0" applyNumberFormat="1" applyBorder="1">
      <alignment vertical="center"/>
    </xf>
    <xf numFmtId="0" fontId="4" fillId="0" borderId="1" xfId="0" applyFont="1" applyBorder="1" applyProtection="1">
      <alignment vertical="center"/>
      <protection hidden="1"/>
    </xf>
    <xf numFmtId="187" fontId="4" fillId="0" borderId="1" xfId="0" applyNumberFormat="1" applyFont="1" applyBorder="1" applyProtection="1">
      <alignment vertical="center"/>
      <protection hidden="1"/>
    </xf>
    <xf numFmtId="187" fontId="4" fillId="0" borderId="14" xfId="0" applyNumberFormat="1" applyFont="1" applyBorder="1" applyProtection="1">
      <alignment vertical="center"/>
      <protection hidden="1"/>
    </xf>
    <xf numFmtId="0" fontId="152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18" xfId="0" applyFill="1" applyBorder="1">
      <alignment vertical="center"/>
    </xf>
    <xf numFmtId="186" fontId="151" fillId="4" borderId="0" xfId="0" applyNumberFormat="1" applyFont="1" applyFill="1">
      <alignment vertical="center"/>
    </xf>
    <xf numFmtId="0" fontId="153" fillId="4" borderId="0" xfId="0" applyFont="1" applyFill="1">
      <alignment vertical="center"/>
    </xf>
    <xf numFmtId="0" fontId="154" fillId="0" borderId="0" xfId="0" applyFont="1">
      <alignment vertical="center"/>
    </xf>
    <xf numFmtId="0" fontId="155" fillId="0" borderId="0" xfId="0" applyFont="1">
      <alignment vertical="center"/>
    </xf>
    <xf numFmtId="3" fontId="116" fillId="0" borderId="0" xfId="0" applyNumberFormat="1" applyFont="1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181" fontId="32" fillId="0" borderId="16" xfId="0" applyNumberFormat="1" applyFont="1" applyBorder="1" applyProtection="1">
      <alignment vertical="center"/>
      <protection hidden="1"/>
    </xf>
    <xf numFmtId="181" fontId="32" fillId="0" borderId="10" xfId="0" applyNumberFormat="1" applyFont="1" applyBorder="1" applyProtection="1">
      <alignment vertical="center"/>
      <protection hidden="1"/>
    </xf>
    <xf numFmtId="181" fontId="19" fillId="0" borderId="16" xfId="0" applyNumberFormat="1" applyFont="1" applyBorder="1" applyProtection="1">
      <alignment vertical="center"/>
      <protection hidden="1"/>
    </xf>
    <xf numFmtId="181" fontId="19" fillId="0" borderId="10" xfId="0" applyNumberFormat="1" applyFont="1" applyBorder="1" applyProtection="1">
      <alignment vertical="center"/>
      <protection hidden="1"/>
    </xf>
    <xf numFmtId="181" fontId="32" fillId="0" borderId="17" xfId="0" applyNumberFormat="1" applyFont="1" applyBorder="1" applyProtection="1">
      <alignment vertical="center"/>
      <protection hidden="1"/>
    </xf>
    <xf numFmtId="181" fontId="32" fillId="0" borderId="13" xfId="0" applyNumberFormat="1" applyFont="1" applyBorder="1" applyProtection="1">
      <alignment vertical="center"/>
      <protection hidden="1"/>
    </xf>
    <xf numFmtId="181" fontId="19" fillId="0" borderId="17" xfId="0" applyNumberFormat="1" applyFont="1" applyBorder="1" applyProtection="1">
      <alignment vertical="center"/>
      <protection hidden="1"/>
    </xf>
    <xf numFmtId="181" fontId="19" fillId="0" borderId="13" xfId="0" applyNumberFormat="1" applyFont="1" applyBorder="1" applyProtection="1">
      <alignment vertical="center"/>
      <protection hidden="1"/>
    </xf>
    <xf numFmtId="181" fontId="25" fillId="0" borderId="0" xfId="0" applyNumberFormat="1" applyFont="1" applyAlignment="1" applyProtection="1">
      <alignment vertical="top"/>
      <protection hidden="1"/>
    </xf>
    <xf numFmtId="181" fontId="25" fillId="0" borderId="20" xfId="0" applyNumberFormat="1" applyFont="1" applyBorder="1" applyAlignment="1" applyProtection="1">
      <alignment vertical="top"/>
      <protection locked="0"/>
    </xf>
    <xf numFmtId="181" fontId="25" fillId="0" borderId="21" xfId="0" applyNumberFormat="1" applyFont="1" applyBorder="1" applyAlignment="1" applyProtection="1">
      <alignment horizontal="center" vertical="top"/>
      <protection hidden="1"/>
    </xf>
    <xf numFmtId="181" fontId="31" fillId="0" borderId="21" xfId="0" applyNumberFormat="1" applyFont="1" applyBorder="1" applyAlignment="1" applyProtection="1">
      <alignment vertical="top"/>
      <protection hidden="1"/>
    </xf>
    <xf numFmtId="181" fontId="25" fillId="0" borderId="19" xfId="0" applyNumberFormat="1" applyFont="1" applyBorder="1" applyAlignment="1" applyProtection="1">
      <alignment horizontal="left" vertical="top"/>
      <protection hidden="1"/>
    </xf>
    <xf numFmtId="181" fontId="25" fillId="0" borderId="19" xfId="0" applyNumberFormat="1" applyFont="1" applyBorder="1" applyAlignment="1" applyProtection="1">
      <alignment horizontal="right" vertical="top"/>
      <protection hidden="1"/>
    </xf>
    <xf numFmtId="181" fontId="25" fillId="0" borderId="20" xfId="0" applyNumberFormat="1" applyFont="1" applyBorder="1" applyAlignment="1" applyProtection="1">
      <alignment horizontal="center" vertical="top"/>
      <protection hidden="1"/>
    </xf>
    <xf numFmtId="181" fontId="25" fillId="0" borderId="21" xfId="0" applyNumberFormat="1" applyFont="1" applyBorder="1" applyAlignment="1" applyProtection="1">
      <alignment vertical="top"/>
      <protection locked="0"/>
    </xf>
    <xf numFmtId="181" fontId="25" fillId="0" borderId="0" xfId="0" applyNumberFormat="1" applyFont="1" applyAlignment="1" applyProtection="1">
      <alignment horizontal="center" vertical="top"/>
      <protection hidden="1"/>
    </xf>
    <xf numFmtId="181" fontId="25" fillId="0" borderId="10" xfId="0" applyNumberFormat="1" applyFont="1" applyBorder="1" applyAlignment="1" applyProtection="1">
      <alignment horizontal="right" vertical="top"/>
      <protection hidden="1"/>
    </xf>
    <xf numFmtId="181" fontId="45" fillId="0" borderId="21" xfId="0" applyNumberFormat="1" applyFont="1" applyBorder="1" applyAlignment="1" applyProtection="1">
      <alignment vertical="top" wrapText="1"/>
      <protection hidden="1"/>
    </xf>
    <xf numFmtId="181" fontId="45" fillId="0" borderId="92" xfId="0" applyNumberFormat="1" applyFont="1" applyBorder="1" applyAlignment="1" applyProtection="1">
      <alignment vertical="top" shrinkToFit="1"/>
      <protection hidden="1"/>
    </xf>
    <xf numFmtId="181" fontId="45" fillId="0" borderId="0" xfId="0" applyNumberFormat="1" applyFont="1" applyAlignment="1" applyProtection="1">
      <alignment vertical="top" wrapText="1"/>
      <protection hidden="1"/>
    </xf>
    <xf numFmtId="181" fontId="45" fillId="0" borderId="19" xfId="0" applyNumberFormat="1" applyFont="1" applyBorder="1" applyAlignment="1" applyProtection="1">
      <alignment vertical="top" wrapText="1"/>
      <protection hidden="1"/>
    </xf>
    <xf numFmtId="181" fontId="45" fillId="0" borderId="0" xfId="0" applyNumberFormat="1" applyFont="1" applyAlignment="1" applyProtection="1">
      <alignment vertical="center" wrapText="1"/>
      <protection hidden="1"/>
    </xf>
    <xf numFmtId="181" fontId="45" fillId="0" borderId="10" xfId="0" applyNumberFormat="1" applyFont="1" applyBorder="1" applyAlignment="1" applyProtection="1">
      <alignment vertical="center" wrapText="1"/>
      <protection hidden="1"/>
    </xf>
    <xf numFmtId="181" fontId="23" fillId="0" borderId="20" xfId="0" applyNumberFormat="1" applyFont="1" applyBorder="1" applyProtection="1">
      <alignment vertical="center"/>
      <protection hidden="1"/>
    </xf>
    <xf numFmtId="181" fontId="23" fillId="0" borderId="21" xfId="0" applyNumberFormat="1" applyFont="1" applyBorder="1" applyProtection="1">
      <alignment vertical="center"/>
      <protection hidden="1"/>
    </xf>
    <xf numFmtId="181" fontId="24" fillId="0" borderId="19" xfId="0" applyNumberFormat="1" applyFont="1" applyBorder="1" applyAlignment="1" applyProtection="1">
      <alignment horizontal="center" vertical="top"/>
      <protection hidden="1"/>
    </xf>
    <xf numFmtId="49" fontId="19" fillId="0" borderId="0" xfId="0" applyNumberFormat="1" applyFont="1" applyProtection="1">
      <alignment vertical="center"/>
      <protection hidden="1"/>
    </xf>
    <xf numFmtId="181" fontId="28" fillId="0" borderId="12" xfId="0" applyNumberFormat="1" applyFont="1" applyBorder="1" applyAlignment="1" applyProtection="1">
      <alignment horizontal="left" vertical="center"/>
      <protection hidden="1"/>
    </xf>
    <xf numFmtId="181" fontId="36" fillId="0" borderId="12" xfId="0" applyNumberFormat="1" applyFont="1" applyBorder="1" applyAlignment="1" applyProtection="1">
      <alignment horizontal="center" vertical="center" textRotation="255"/>
      <protection hidden="1"/>
    </xf>
    <xf numFmtId="181" fontId="36" fillId="0" borderId="12" xfId="0" applyNumberFormat="1" applyFont="1" applyBorder="1" applyAlignment="1" applyProtection="1">
      <alignment horizontal="center" vertical="center"/>
      <protection hidden="1"/>
    </xf>
    <xf numFmtId="181" fontId="36" fillId="0" borderId="22" xfId="0" applyNumberFormat="1" applyFont="1" applyBorder="1" applyAlignment="1" applyProtection="1">
      <alignment horizontal="center" vertical="center"/>
      <protection hidden="1"/>
    </xf>
    <xf numFmtId="181" fontId="34" fillId="0" borderId="12" xfId="0" applyNumberFormat="1" applyFont="1" applyBorder="1" applyAlignment="1" applyProtection="1">
      <protection hidden="1"/>
    </xf>
    <xf numFmtId="181" fontId="31" fillId="0" borderId="12" xfId="0" applyNumberFormat="1" applyFont="1" applyBorder="1" applyAlignment="1" applyProtection="1">
      <protection hidden="1"/>
    </xf>
    <xf numFmtId="181" fontId="34" fillId="0" borderId="22" xfId="0" applyNumberFormat="1" applyFont="1" applyBorder="1" applyAlignment="1" applyProtection="1">
      <protection hidden="1"/>
    </xf>
    <xf numFmtId="181" fontId="78" fillId="0" borderId="0" xfId="0" applyNumberFormat="1" applyFont="1" applyAlignment="1" applyProtection="1">
      <alignment horizontal="right" vertical="center"/>
      <protection hidden="1"/>
    </xf>
    <xf numFmtId="181" fontId="89" fillId="0" borderId="11" xfId="0" applyNumberFormat="1" applyFont="1" applyBorder="1" applyAlignment="1" applyProtection="1">
      <alignment horizontal="left" vertical="center"/>
      <protection hidden="1"/>
    </xf>
    <xf numFmtId="181" fontId="89" fillId="0" borderId="12" xfId="0" applyNumberFormat="1" applyFont="1" applyBorder="1" applyProtection="1">
      <alignment vertical="center"/>
      <protection hidden="1"/>
    </xf>
    <xf numFmtId="181" fontId="82" fillId="0" borderId="11" xfId="0" applyNumberFormat="1" applyFont="1" applyBorder="1" applyProtection="1">
      <alignment vertical="center"/>
      <protection hidden="1"/>
    </xf>
    <xf numFmtId="181" fontId="82" fillId="0" borderId="12" xfId="0" applyNumberFormat="1" applyFont="1" applyBorder="1" applyProtection="1">
      <alignment vertical="center"/>
      <protection hidden="1"/>
    </xf>
    <xf numFmtId="181" fontId="85" fillId="0" borderId="0" xfId="0" applyNumberFormat="1" applyFont="1" applyAlignment="1" applyProtection="1">
      <alignment horizontal="center" vertical="center"/>
      <protection hidden="1"/>
    </xf>
    <xf numFmtId="181" fontId="77" fillId="0" borderId="20" xfId="0" applyNumberFormat="1" applyFont="1" applyBorder="1" applyAlignment="1" applyProtection="1">
      <alignment horizontal="left" vertical="center"/>
      <protection hidden="1"/>
    </xf>
    <xf numFmtId="181" fontId="77" fillId="0" borderId="21" xfId="0" applyNumberFormat="1" applyFont="1" applyBorder="1" applyProtection="1">
      <alignment vertical="center"/>
      <protection hidden="1"/>
    </xf>
    <xf numFmtId="181" fontId="77" fillId="0" borderId="19" xfId="0" applyNumberFormat="1" applyFont="1" applyBorder="1" applyAlignment="1" applyProtection="1">
      <alignment horizontal="right" vertical="center"/>
      <protection hidden="1"/>
    </xf>
    <xf numFmtId="181" fontId="77" fillId="0" borderId="20" xfId="0" applyNumberFormat="1" applyFont="1" applyBorder="1" applyProtection="1">
      <alignment vertical="center"/>
      <protection hidden="1"/>
    </xf>
    <xf numFmtId="181" fontId="77" fillId="0" borderId="20" xfId="0" applyNumberFormat="1" applyFont="1" applyBorder="1" applyAlignment="1" applyProtection="1">
      <alignment horizontal="right" vertical="center"/>
      <protection hidden="1"/>
    </xf>
    <xf numFmtId="181" fontId="77" fillId="0" borderId="21" xfId="0" applyNumberFormat="1" applyFont="1" applyBorder="1" applyAlignment="1" applyProtection="1">
      <alignment horizontal="right" vertical="center"/>
      <protection hidden="1"/>
    </xf>
    <xf numFmtId="181" fontId="86" fillId="0" borderId="0" xfId="0" applyNumberFormat="1" applyFont="1" applyProtection="1">
      <alignment vertical="center"/>
      <protection hidden="1"/>
    </xf>
    <xf numFmtId="181" fontId="78" fillId="0" borderId="20" xfId="0" applyNumberFormat="1" applyFont="1" applyBorder="1" applyAlignment="1" applyProtection="1">
      <alignment horizontal="left" vertical="center"/>
      <protection hidden="1"/>
    </xf>
    <xf numFmtId="181" fontId="84" fillId="0" borderId="21" xfId="0" applyNumberFormat="1" applyFont="1" applyBorder="1" applyAlignment="1" applyProtection="1">
      <alignment horizontal="center" vertical="center"/>
      <protection hidden="1"/>
    </xf>
    <xf numFmtId="181" fontId="84" fillId="0" borderId="21" xfId="0" applyNumberFormat="1" applyFont="1" applyBorder="1" applyAlignment="1" applyProtection="1">
      <alignment horizontal="center" vertical="center" textRotation="255"/>
      <protection hidden="1"/>
    </xf>
    <xf numFmtId="181" fontId="84" fillId="0" borderId="19" xfId="0" applyNumberFormat="1" applyFont="1" applyBorder="1" applyAlignment="1" applyProtection="1">
      <alignment horizontal="center" vertical="center"/>
      <protection hidden="1"/>
    </xf>
    <xf numFmtId="181" fontId="84" fillId="0" borderId="12" xfId="0" applyNumberFormat="1" applyFont="1" applyBorder="1" applyAlignment="1" applyProtection="1">
      <protection hidden="1"/>
    </xf>
    <xf numFmtId="181" fontId="81" fillId="0" borderId="12" xfId="0" applyNumberFormat="1" applyFont="1" applyBorder="1" applyAlignment="1" applyProtection="1">
      <protection hidden="1"/>
    </xf>
    <xf numFmtId="181" fontId="84" fillId="0" borderId="22" xfId="0" applyNumberFormat="1" applyFont="1" applyBorder="1" applyAlignment="1" applyProtection="1">
      <protection hidden="1"/>
    </xf>
    <xf numFmtId="38" fontId="0" fillId="4" borderId="0" xfId="1" applyFont="1" applyFill="1">
      <alignment vertical="center"/>
    </xf>
    <xf numFmtId="0" fontId="0" fillId="0" borderId="0" xfId="0" applyAlignment="1" applyProtection="1">
      <alignment vertical="top"/>
      <protection hidden="1"/>
    </xf>
    <xf numFmtId="38" fontId="15" fillId="0" borderId="0" xfId="1" applyFont="1" applyAlignment="1" applyProtection="1">
      <alignment vertical="center"/>
      <protection hidden="1"/>
    </xf>
    <xf numFmtId="0" fontId="0" fillId="3" borderId="0" xfId="0" applyFill="1">
      <alignment vertical="center"/>
    </xf>
    <xf numFmtId="0" fontId="14" fillId="3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149" fillId="3" borderId="0" xfId="3" applyFont="1" applyFill="1" applyAlignment="1" applyProtection="1">
      <alignment horizontal="left" vertical="center"/>
    </xf>
    <xf numFmtId="0" fontId="42" fillId="6" borderId="0" xfId="3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36" fillId="0" borderId="1" xfId="0" applyFont="1" applyBorder="1" applyAlignment="1">
      <alignment horizontal="center" vertical="center"/>
    </xf>
    <xf numFmtId="0" fontId="139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38" fontId="4" fillId="0" borderId="1" xfId="1" applyFont="1" applyFill="1" applyBorder="1" applyAlignment="1" applyProtection="1">
      <alignment horizontal="center" vertical="center"/>
      <protection hidden="1"/>
    </xf>
    <xf numFmtId="49" fontId="112" fillId="0" borderId="61" xfId="0" applyNumberFormat="1" applyFont="1" applyBorder="1" applyAlignment="1" applyProtection="1">
      <alignment horizontal="center" vertical="center"/>
      <protection hidden="1"/>
    </xf>
    <xf numFmtId="49" fontId="112" fillId="0" borderId="59" xfId="0" applyNumberFormat="1" applyFont="1" applyBorder="1" applyAlignment="1" applyProtection="1">
      <alignment horizontal="center" vertical="center"/>
      <protection hidden="1"/>
    </xf>
    <xf numFmtId="49" fontId="112" fillId="0" borderId="56" xfId="0" applyNumberFormat="1" applyFont="1" applyBorder="1" applyAlignment="1" applyProtection="1">
      <alignment horizontal="center" vertical="center"/>
      <protection hidden="1"/>
    </xf>
    <xf numFmtId="49" fontId="110" fillId="0" borderId="0" xfId="1" applyNumberFormat="1" applyFont="1" applyFill="1" applyBorder="1" applyAlignment="1" applyProtection="1">
      <alignment horizontal="center" vertical="center"/>
      <protection hidden="1"/>
    </xf>
    <xf numFmtId="49" fontId="111" fillId="0" borderId="60" xfId="0" applyNumberFormat="1" applyFont="1" applyBorder="1" applyAlignment="1" applyProtection="1">
      <alignment horizontal="center" vertical="center"/>
      <protection hidden="1"/>
    </xf>
    <xf numFmtId="49" fontId="111" fillId="0" borderId="57" xfId="0" applyNumberFormat="1" applyFont="1" applyBorder="1" applyAlignment="1" applyProtection="1">
      <alignment horizontal="center" vertical="center"/>
      <protection hidden="1"/>
    </xf>
    <xf numFmtId="49" fontId="111" fillId="0" borderId="58" xfId="0" applyNumberFormat="1" applyFont="1" applyBorder="1" applyAlignment="1" applyProtection="1">
      <alignment horizontal="center" vertical="center"/>
      <protection hidden="1"/>
    </xf>
    <xf numFmtId="49" fontId="112" fillId="0" borderId="60" xfId="0" applyNumberFormat="1" applyFont="1" applyBorder="1" applyAlignment="1" applyProtection="1">
      <alignment horizontal="center" vertical="center"/>
      <protection hidden="1"/>
    </xf>
    <xf numFmtId="49" fontId="112" fillId="0" borderId="57" xfId="0" applyNumberFormat="1" applyFont="1" applyBorder="1" applyAlignment="1" applyProtection="1">
      <alignment horizontal="center" vertical="center"/>
      <protection hidden="1"/>
    </xf>
    <xf numFmtId="49" fontId="112" fillId="0" borderId="5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18" xfId="0" applyFont="1" applyBorder="1" applyAlignment="1" applyProtection="1">
      <alignment horizontal="left" vertical="center" wrapText="1"/>
      <protection hidden="1"/>
    </xf>
    <xf numFmtId="0" fontId="5" fillId="0" borderId="24" xfId="0" applyFont="1" applyBorder="1" applyAlignment="1" applyProtection="1">
      <alignment horizontal="left" vertical="center" wrapText="1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left" vertical="center" shrinkToFit="1"/>
      <protection hidden="1"/>
    </xf>
    <xf numFmtId="38" fontId="3" fillId="0" borderId="2" xfId="1" applyFont="1" applyFill="1" applyBorder="1" applyAlignment="1" applyProtection="1">
      <alignment horizontal="center"/>
      <protection locked="0"/>
    </xf>
    <xf numFmtId="38" fontId="3" fillId="0" borderId="9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Protection="1">
      <alignment vertical="center"/>
      <protection locked="0"/>
    </xf>
    <xf numFmtId="38" fontId="3" fillId="0" borderId="25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Alignment="1" applyProtection="1">
      <alignment horizontal="center"/>
      <protection locked="0"/>
    </xf>
    <xf numFmtId="38" fontId="17" fillId="0" borderId="0" xfId="0" applyNumberFormat="1" applyFont="1" applyAlignment="1" applyProtection="1">
      <alignment horizontal="center" vertical="center"/>
      <protection hidden="1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80" fontId="120" fillId="0" borderId="0" xfId="1" applyNumberFormat="1" applyFont="1" applyAlignment="1" applyProtection="1">
      <alignment horizontal="right" vertical="center" shrinkToFit="1"/>
      <protection hidden="1"/>
    </xf>
    <xf numFmtId="180" fontId="120" fillId="0" borderId="0" xfId="1" applyNumberFormat="1" applyFont="1" applyFill="1" applyAlignment="1" applyProtection="1">
      <alignment horizontal="right" vertical="center" shrinkToFit="1"/>
      <protection hidden="1"/>
    </xf>
    <xf numFmtId="179" fontId="15" fillId="0" borderId="0" xfId="1" applyNumberFormat="1" applyFont="1" applyAlignment="1" applyProtection="1">
      <alignment horizontal="right" vertical="center"/>
      <protection hidden="1"/>
    </xf>
    <xf numFmtId="0" fontId="133" fillId="0" borderId="0" xfId="0" applyFont="1" applyAlignment="1" applyProtection="1">
      <alignment horizontal="center" vertical="top"/>
      <protection hidden="1"/>
    </xf>
    <xf numFmtId="0" fontId="133" fillId="0" borderId="0" xfId="0" applyFont="1" applyAlignment="1" applyProtection="1">
      <alignment horizontal="center"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179" fontId="17" fillId="0" borderId="0" xfId="0" applyNumberFormat="1" applyFont="1" applyAlignment="1" applyProtection="1">
      <alignment horizontal="left" vertical="center"/>
      <protection hidden="1"/>
    </xf>
    <xf numFmtId="180" fontId="120" fillId="0" borderId="0" xfId="1" applyNumberFormat="1" applyFont="1" applyFill="1" applyAlignment="1" applyProtection="1">
      <alignment horizontal="right" vertical="center"/>
      <protection hidden="1"/>
    </xf>
    <xf numFmtId="177" fontId="120" fillId="0" borderId="0" xfId="1" applyNumberFormat="1" applyFont="1" applyFill="1" applyAlignment="1" applyProtection="1">
      <alignment horizontal="right" vertical="center"/>
      <protection hidden="1"/>
    </xf>
    <xf numFmtId="177" fontId="127" fillId="0" borderId="0" xfId="1" applyNumberFormat="1" applyFont="1" applyFill="1" applyAlignment="1" applyProtection="1">
      <alignment horizontal="center" vertical="center"/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79" fontId="17" fillId="0" borderId="0" xfId="1" applyNumberFormat="1" applyFont="1" applyAlignment="1" applyProtection="1">
      <alignment horizontal="right" vertical="center"/>
      <protection hidden="1"/>
    </xf>
    <xf numFmtId="178" fontId="17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right" vertical="center"/>
      <protection hidden="1"/>
    </xf>
    <xf numFmtId="178" fontId="51" fillId="0" borderId="0" xfId="0" applyNumberFormat="1" applyFont="1" applyAlignment="1" applyProtection="1">
      <alignment horizontal="center" shrinkToFit="1"/>
      <protection hidden="1"/>
    </xf>
    <xf numFmtId="178" fontId="17" fillId="0" borderId="0" xfId="0" applyNumberFormat="1" applyFont="1" applyAlignment="1" applyProtection="1">
      <alignment horizontal="center" vertical="center" shrinkToFit="1"/>
      <protection hidden="1"/>
    </xf>
    <xf numFmtId="178" fontId="120" fillId="0" borderId="0" xfId="0" applyNumberFormat="1" applyFont="1" applyAlignment="1" applyProtection="1">
      <alignment horizontal="center" vertical="center"/>
      <protection hidden="1"/>
    </xf>
    <xf numFmtId="178" fontId="120" fillId="0" borderId="0" xfId="0" applyNumberFormat="1" applyFont="1" applyAlignment="1" applyProtection="1">
      <alignment horizontal="right" vertical="center" shrinkToFit="1"/>
      <protection hidden="1"/>
    </xf>
    <xf numFmtId="178" fontId="120" fillId="0" borderId="0" xfId="0" applyNumberFormat="1" applyFont="1" applyAlignment="1" applyProtection="1">
      <alignment vertical="center" shrinkToFit="1"/>
      <protection hidden="1"/>
    </xf>
    <xf numFmtId="185" fontId="17" fillId="0" borderId="0" xfId="0" applyNumberFormat="1" applyFont="1" applyAlignment="1" applyProtection="1">
      <alignment horizontal="right" vertical="top"/>
      <protection hidden="1"/>
    </xf>
    <xf numFmtId="185" fontId="17" fillId="0" borderId="0" xfId="0" applyNumberFormat="1" applyFont="1" applyAlignment="1" applyProtection="1">
      <alignment horizontal="right" vertical="center"/>
      <protection hidden="1"/>
    </xf>
    <xf numFmtId="0" fontId="156" fillId="0" borderId="0" xfId="0" applyFont="1" applyAlignment="1" applyProtection="1">
      <alignment horizontal="center" vertical="center"/>
      <protection hidden="1"/>
    </xf>
    <xf numFmtId="0" fontId="93" fillId="0" borderId="0" xfId="0" applyFont="1" applyAlignment="1" applyProtection="1">
      <alignment horizontal="center" vertical="center"/>
      <protection hidden="1"/>
    </xf>
    <xf numFmtId="178" fontId="120" fillId="0" borderId="0" xfId="0" applyNumberFormat="1" applyFont="1" applyAlignment="1" applyProtection="1">
      <alignment horizontal="center" vertical="center" shrinkToFit="1"/>
      <protection hidden="1"/>
    </xf>
    <xf numFmtId="177" fontId="127" fillId="0" borderId="0" xfId="1" applyNumberFormat="1" applyFont="1" applyFill="1" applyAlignment="1" applyProtection="1">
      <alignment horizontal="right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0" fillId="0" borderId="0" xfId="0" applyFont="1" applyAlignment="1" applyProtection="1">
      <alignment horizontal="center" vertical="center"/>
      <protection hidden="1"/>
    </xf>
    <xf numFmtId="179" fontId="15" fillId="0" borderId="0" xfId="1" applyNumberFormat="1" applyFont="1" applyAlignment="1" applyProtection="1">
      <alignment horizontal="right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38" fillId="0" borderId="0" xfId="0" applyFont="1" applyAlignment="1" applyProtection="1">
      <alignment horizontal="center" vertical="top" wrapText="1"/>
      <protection hidden="1"/>
    </xf>
    <xf numFmtId="179" fontId="18" fillId="0" borderId="0" xfId="0" applyNumberFormat="1" applyFont="1" applyAlignment="1" applyProtection="1">
      <alignment horizontal="center" vertical="center"/>
      <protection hidden="1"/>
    </xf>
    <xf numFmtId="0" fontId="81" fillId="0" borderId="41" xfId="0" applyFont="1" applyBorder="1" applyAlignment="1" applyProtection="1">
      <alignment horizontal="center" vertical="center" wrapText="1"/>
      <protection hidden="1"/>
    </xf>
    <xf numFmtId="0" fontId="81" fillId="0" borderId="42" xfId="0" applyFont="1" applyBorder="1" applyAlignment="1" applyProtection="1">
      <alignment horizontal="center" vertical="center" wrapText="1"/>
      <protection hidden="1"/>
    </xf>
    <xf numFmtId="0" fontId="81" fillId="0" borderId="42" xfId="1" applyNumberFormat="1" applyFont="1" applyFill="1" applyBorder="1" applyAlignment="1" applyProtection="1">
      <alignment horizontal="center" vertical="center"/>
      <protection hidden="1"/>
    </xf>
    <xf numFmtId="0" fontId="81" fillId="0" borderId="43" xfId="1" applyNumberFormat="1" applyFont="1" applyFill="1" applyBorder="1" applyAlignment="1" applyProtection="1">
      <alignment horizontal="center" vertical="center"/>
      <protection hidden="1"/>
    </xf>
    <xf numFmtId="181" fontId="32" fillId="0" borderId="216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8" xfId="0" applyNumberFormat="1" applyFont="1" applyBorder="1" applyAlignment="1" applyProtection="1">
      <alignment horizontal="left" vertical="center" wrapText="1" indent="1"/>
      <protection hidden="1"/>
    </xf>
    <xf numFmtId="181" fontId="80" fillId="0" borderId="10" xfId="0" applyNumberFormat="1" applyFont="1" applyBorder="1" applyAlignment="1" applyProtection="1">
      <alignment horizontal="center" vertical="center"/>
      <protection hidden="1"/>
    </xf>
    <xf numFmtId="181" fontId="23" fillId="0" borderId="11" xfId="0" applyNumberFormat="1" applyFont="1" applyBorder="1" applyAlignment="1" applyProtection="1">
      <alignment horizontal="left" vertical="center"/>
      <protection hidden="1"/>
    </xf>
    <xf numFmtId="181" fontId="23" fillId="0" borderId="12" xfId="0" applyNumberFormat="1" applyFont="1" applyBorder="1" applyAlignment="1" applyProtection="1">
      <alignment horizontal="left" vertical="center"/>
      <protection hidden="1"/>
    </xf>
    <xf numFmtId="181" fontId="23" fillId="0" borderId="22" xfId="0" applyNumberFormat="1" applyFont="1" applyBorder="1" applyAlignment="1" applyProtection="1">
      <alignment horizontal="left" vertical="center"/>
      <protection hidden="1"/>
    </xf>
    <xf numFmtId="0" fontId="27" fillId="0" borderId="11" xfId="1" applyNumberFormat="1" applyFont="1" applyFill="1" applyBorder="1" applyAlignment="1" applyProtection="1">
      <alignment horizontal="center" vertical="center"/>
      <protection hidden="1"/>
    </xf>
    <xf numFmtId="0" fontId="27" fillId="0" borderId="12" xfId="1" applyNumberFormat="1" applyFont="1" applyFill="1" applyBorder="1" applyAlignment="1" applyProtection="1">
      <alignment horizontal="center" vertical="center"/>
      <protection hidden="1"/>
    </xf>
    <xf numFmtId="0" fontId="27" fillId="0" borderId="37" xfId="1" applyNumberFormat="1" applyFont="1" applyFill="1" applyBorder="1" applyAlignment="1" applyProtection="1">
      <alignment horizontal="center" vertical="center"/>
      <protection hidden="1"/>
    </xf>
    <xf numFmtId="0" fontId="27" fillId="0" borderId="40" xfId="1" applyNumberFormat="1" applyFont="1" applyFill="1" applyBorder="1" applyAlignment="1" applyProtection="1">
      <alignment horizontal="center" vertical="center"/>
      <protection hidden="1"/>
    </xf>
    <xf numFmtId="181" fontId="31" fillId="0" borderId="12" xfId="0" applyNumberFormat="1" applyFont="1" applyBorder="1" applyAlignment="1" applyProtection="1">
      <alignment horizontal="left" vertical="center"/>
      <protection hidden="1"/>
    </xf>
    <xf numFmtId="181" fontId="31" fillId="0" borderId="22" xfId="0" applyNumberFormat="1" applyFont="1" applyBorder="1" applyAlignment="1" applyProtection="1">
      <alignment horizontal="left" vertical="center"/>
      <protection hidden="1"/>
    </xf>
    <xf numFmtId="181" fontId="24" fillId="0" borderId="20" xfId="0" applyNumberFormat="1" applyFont="1" applyBorder="1" applyAlignment="1" applyProtection="1">
      <alignment horizontal="center" vertical="center" wrapText="1"/>
      <protection hidden="1"/>
    </xf>
    <xf numFmtId="181" fontId="24" fillId="0" borderId="21" xfId="0" applyNumberFormat="1" applyFont="1" applyBorder="1" applyAlignment="1" applyProtection="1">
      <alignment horizontal="center" vertical="center" wrapText="1"/>
      <protection hidden="1"/>
    </xf>
    <xf numFmtId="181" fontId="24" fillId="0" borderId="17" xfId="0" applyNumberFormat="1" applyFont="1" applyBorder="1" applyAlignment="1" applyProtection="1">
      <alignment horizontal="center" vertical="center" wrapText="1"/>
      <protection hidden="1"/>
    </xf>
    <xf numFmtId="181" fontId="24" fillId="0" borderId="18" xfId="0" applyNumberFormat="1" applyFont="1" applyBorder="1" applyAlignment="1" applyProtection="1">
      <alignment horizontal="center" vertical="center" wrapText="1"/>
      <protection hidden="1"/>
    </xf>
    <xf numFmtId="181" fontId="34" fillId="0" borderId="17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8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3" xfId="1" applyNumberFormat="1" applyFont="1" applyFill="1" applyBorder="1" applyAlignment="1" applyProtection="1">
      <alignment horizontal="center" vertical="center" shrinkToFi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27" fillId="0" borderId="12" xfId="0" applyFont="1" applyBorder="1" applyAlignment="1" applyProtection="1">
      <alignment horizontal="center" vertical="center" wrapText="1"/>
      <protection hidden="1"/>
    </xf>
    <xf numFmtId="0" fontId="27" fillId="0" borderId="37" xfId="0" applyFont="1" applyBorder="1" applyAlignment="1" applyProtection="1">
      <alignment horizontal="center" vertical="center" wrapText="1"/>
      <protection hidden="1"/>
    </xf>
    <xf numFmtId="181" fontId="34" fillId="0" borderId="20" xfId="1" applyNumberFormat="1" applyFont="1" applyFill="1" applyBorder="1" applyAlignment="1" applyProtection="1">
      <alignment horizontal="center" vertical="center"/>
      <protection hidden="1"/>
    </xf>
    <xf numFmtId="181" fontId="34" fillId="0" borderId="21" xfId="1" applyNumberFormat="1" applyFont="1" applyFill="1" applyBorder="1" applyAlignment="1" applyProtection="1">
      <alignment horizontal="center" vertical="center"/>
      <protection hidden="1"/>
    </xf>
    <xf numFmtId="181" fontId="34" fillId="0" borderId="19" xfId="1" applyNumberFormat="1" applyFont="1" applyFill="1" applyBorder="1" applyAlignment="1" applyProtection="1">
      <alignment horizontal="center" vertical="center"/>
      <protection hidden="1"/>
    </xf>
    <xf numFmtId="181" fontId="34" fillId="0" borderId="17" xfId="1" applyNumberFormat="1" applyFont="1" applyFill="1" applyBorder="1" applyAlignment="1" applyProtection="1">
      <alignment horizontal="center" vertical="center"/>
      <protection hidden="1"/>
    </xf>
    <xf numFmtId="181" fontId="34" fillId="0" borderId="18" xfId="1" applyNumberFormat="1" applyFont="1" applyFill="1" applyBorder="1" applyAlignment="1" applyProtection="1">
      <alignment horizontal="center" vertical="center"/>
      <protection hidden="1"/>
    </xf>
    <xf numFmtId="181" fontId="34" fillId="0" borderId="13" xfId="1" applyNumberFormat="1" applyFont="1" applyFill="1" applyBorder="1" applyAlignment="1" applyProtection="1">
      <alignment horizontal="center" vertical="center"/>
      <protection hidden="1"/>
    </xf>
    <xf numFmtId="0" fontId="27" fillId="0" borderId="22" xfId="1" applyNumberFormat="1" applyFont="1" applyFill="1" applyBorder="1" applyAlignment="1" applyProtection="1">
      <alignment horizontal="center" vertical="center"/>
      <protection hidden="1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24" fillId="0" borderId="62" xfId="0" applyNumberFormat="1" applyFont="1" applyBorder="1" applyAlignment="1" applyProtection="1">
      <alignment horizontal="right" vertical="center"/>
      <protection hidden="1"/>
    </xf>
    <xf numFmtId="181" fontId="24" fillId="0" borderId="21" xfId="0" applyNumberFormat="1" applyFont="1" applyBorder="1" applyAlignment="1" applyProtection="1">
      <alignment horizontal="right" vertical="center"/>
      <protection hidden="1"/>
    </xf>
    <xf numFmtId="181" fontId="24" fillId="0" borderId="19" xfId="0" applyNumberFormat="1" applyFont="1" applyBorder="1" applyAlignment="1" applyProtection="1">
      <alignment horizontal="right" vertical="center"/>
      <protection hidden="1"/>
    </xf>
    <xf numFmtId="181" fontId="27" fillId="0" borderId="20" xfId="0" applyNumberFormat="1" applyFont="1" applyBorder="1" applyAlignment="1" applyProtection="1">
      <alignment horizontal="center" vertical="center" textRotation="255"/>
      <protection hidden="1"/>
    </xf>
    <xf numFmtId="181" fontId="27" fillId="0" borderId="19" xfId="0" applyNumberFormat="1" applyFont="1" applyBorder="1" applyAlignment="1" applyProtection="1">
      <alignment horizontal="center" vertical="center" textRotation="255"/>
      <protection hidden="1"/>
    </xf>
    <xf numFmtId="181" fontId="27" fillId="0" borderId="16" xfId="0" applyNumberFormat="1" applyFont="1" applyBorder="1" applyAlignment="1" applyProtection="1">
      <alignment horizontal="center" vertical="center" textRotation="255"/>
      <protection hidden="1"/>
    </xf>
    <xf numFmtId="181" fontId="27" fillId="0" borderId="10" xfId="0" applyNumberFormat="1" applyFont="1" applyBorder="1" applyAlignment="1" applyProtection="1">
      <alignment horizontal="center" vertical="center" textRotation="255"/>
      <protection hidden="1"/>
    </xf>
    <xf numFmtId="183" fontId="32" fillId="0" borderId="12" xfId="1" applyNumberFormat="1" applyFont="1" applyFill="1" applyBorder="1" applyAlignment="1" applyProtection="1">
      <alignment horizontal="left" vertical="center" indent="1"/>
      <protection hidden="1"/>
    </xf>
    <xf numFmtId="183" fontId="32" fillId="0" borderId="22" xfId="1" applyNumberFormat="1" applyFont="1" applyFill="1" applyBorder="1" applyAlignment="1" applyProtection="1">
      <alignment horizontal="left" vertical="center" indent="1"/>
      <protection hidden="1"/>
    </xf>
    <xf numFmtId="181" fontId="19" fillId="0" borderId="20" xfId="0" applyNumberFormat="1" applyFont="1" applyBorder="1" applyAlignment="1" applyProtection="1">
      <alignment horizontal="center" vertical="center" textRotation="255"/>
      <protection hidden="1"/>
    </xf>
    <xf numFmtId="181" fontId="19" fillId="0" borderId="19" xfId="0" applyNumberFormat="1" applyFont="1" applyBorder="1" applyAlignment="1" applyProtection="1">
      <alignment horizontal="center" vertical="center" textRotation="255"/>
      <protection hidden="1"/>
    </xf>
    <xf numFmtId="181" fontId="19" fillId="0" borderId="17" xfId="0" applyNumberFormat="1" applyFont="1" applyBorder="1" applyAlignment="1" applyProtection="1">
      <alignment horizontal="center" vertical="center" textRotation="255"/>
      <protection hidden="1"/>
    </xf>
    <xf numFmtId="181" fontId="19" fillId="0" borderId="13" xfId="0" applyNumberFormat="1" applyFont="1" applyBorder="1" applyAlignment="1" applyProtection="1">
      <alignment horizontal="center" vertical="center" textRotation="255"/>
      <protection hidden="1"/>
    </xf>
    <xf numFmtId="181" fontId="29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0" fillId="0" borderId="12" xfId="0" applyNumberFormat="1" applyFont="1" applyBorder="1" applyAlignment="1" applyProtection="1">
      <alignment horizontal="left" vertical="center" shrinkToFit="1"/>
      <protection hidden="1"/>
    </xf>
    <xf numFmtId="181" fontId="30" fillId="0" borderId="22" xfId="0" applyNumberFormat="1" applyFont="1" applyBorder="1" applyAlignment="1" applyProtection="1">
      <alignment horizontal="left" vertical="center" shrinkToFit="1"/>
      <protection hidden="1"/>
    </xf>
    <xf numFmtId="181" fontId="3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4" fillId="0" borderId="12" xfId="0" applyNumberFormat="1" applyFont="1" applyBorder="1" applyAlignment="1" applyProtection="1">
      <alignment horizontal="left" vertical="center" shrinkToFit="1"/>
      <protection hidden="1"/>
    </xf>
    <xf numFmtId="181" fontId="34" fillId="0" borderId="22" xfId="0" applyNumberFormat="1" applyFont="1" applyBorder="1" applyAlignment="1" applyProtection="1">
      <alignment horizontal="left" vertical="center" shrinkToFit="1"/>
      <protection hidden="1"/>
    </xf>
    <xf numFmtId="181" fontId="34" fillId="0" borderId="18" xfId="0" applyNumberFormat="1" applyFont="1" applyBorder="1" applyAlignment="1" applyProtection="1">
      <alignment horizontal="right" vertical="center" indent="1" shrinkToFit="1"/>
      <protection hidden="1"/>
    </xf>
    <xf numFmtId="181" fontId="131" fillId="0" borderId="16" xfId="0" applyNumberFormat="1" applyFont="1" applyBorder="1" applyAlignment="1" applyProtection="1">
      <alignment horizontal="center" vertical="center" wrapText="1"/>
      <protection hidden="1"/>
    </xf>
    <xf numFmtId="181" fontId="47" fillId="0" borderId="18" xfId="0" applyNumberFormat="1" applyFont="1" applyBorder="1" applyAlignment="1" applyProtection="1">
      <alignment horizontal="center" vertical="center"/>
      <protection hidden="1"/>
    </xf>
    <xf numFmtId="181" fontId="134" fillId="0" borderId="0" xfId="0" applyNumberFormat="1" applyFont="1" applyAlignment="1" applyProtection="1">
      <alignment horizontal="center" vertical="center" wrapText="1"/>
      <protection hidden="1"/>
    </xf>
    <xf numFmtId="181" fontId="23" fillId="0" borderId="53" xfId="0" applyNumberFormat="1" applyFont="1" applyBorder="1" applyAlignment="1" applyProtection="1">
      <alignment horizontal="center" vertical="center"/>
      <protection hidden="1"/>
    </xf>
    <xf numFmtId="181" fontId="23" fillId="0" borderId="54" xfId="0" applyNumberFormat="1" applyFont="1" applyBorder="1" applyAlignment="1" applyProtection="1">
      <alignment horizontal="center" vertical="center"/>
      <protection hidden="1"/>
    </xf>
    <xf numFmtId="181" fontId="23" fillId="0" borderId="55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distributed" vertical="center" wrapText="1"/>
      <protection hidden="1"/>
    </xf>
    <xf numFmtId="181" fontId="28" fillId="0" borderId="21" xfId="0" applyNumberFormat="1" applyFont="1" applyBorder="1" applyAlignment="1" applyProtection="1">
      <alignment horizontal="distributed" vertical="center" wrapText="1"/>
      <protection hidden="1"/>
    </xf>
    <xf numFmtId="181" fontId="28" fillId="0" borderId="19" xfId="0" applyNumberFormat="1" applyFont="1" applyBorder="1" applyAlignment="1" applyProtection="1">
      <alignment horizontal="distributed" vertical="center" wrapText="1"/>
      <protection hidden="1"/>
    </xf>
    <xf numFmtId="181" fontId="28" fillId="0" borderId="16" xfId="0" applyNumberFormat="1" applyFont="1" applyBorder="1" applyAlignment="1" applyProtection="1">
      <alignment horizontal="distributed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hidden="1"/>
    </xf>
    <xf numFmtId="181" fontId="28" fillId="0" borderId="10" xfId="0" applyNumberFormat="1" applyFont="1" applyBorder="1" applyAlignment="1" applyProtection="1">
      <alignment horizontal="distributed" vertical="center" wrapText="1"/>
      <protection hidden="1"/>
    </xf>
    <xf numFmtId="181" fontId="28" fillId="0" borderId="17" xfId="0" applyNumberFormat="1" applyFont="1" applyBorder="1" applyAlignment="1" applyProtection="1">
      <alignment horizontal="distributed" vertical="center" wrapText="1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8" fillId="0" borderId="13" xfId="0" applyNumberFormat="1" applyFont="1" applyBorder="1" applyAlignment="1" applyProtection="1">
      <alignment horizontal="distributed" vertical="center" wrapText="1"/>
      <protection hidden="1"/>
    </xf>
    <xf numFmtId="181" fontId="28" fillId="0" borderId="20" xfId="0" applyNumberFormat="1" applyFont="1" applyBorder="1" applyAlignment="1" applyProtection="1">
      <alignment horizontal="center" vertical="center" textRotation="255"/>
      <protection hidden="1"/>
    </xf>
    <xf numFmtId="181" fontId="28" fillId="0" borderId="19" xfId="0" applyNumberFormat="1" applyFont="1" applyBorder="1" applyAlignment="1" applyProtection="1">
      <alignment horizontal="center" vertical="center" textRotation="255"/>
      <protection hidden="1"/>
    </xf>
    <xf numFmtId="181" fontId="28" fillId="0" borderId="16" xfId="0" applyNumberFormat="1" applyFont="1" applyBorder="1" applyAlignment="1" applyProtection="1">
      <alignment horizontal="center" vertical="center" textRotation="255"/>
      <protection hidden="1"/>
    </xf>
    <xf numFmtId="181" fontId="28" fillId="0" borderId="10" xfId="0" applyNumberFormat="1" applyFont="1" applyBorder="1" applyAlignment="1" applyProtection="1">
      <alignment horizontal="center" vertical="center" textRotation="255"/>
      <protection hidden="1"/>
    </xf>
    <xf numFmtId="181" fontId="35" fillId="0" borderId="20" xfId="0" applyNumberFormat="1" applyFont="1" applyBorder="1" applyAlignment="1" applyProtection="1">
      <alignment horizontal="left" vertical="center" wrapText="1"/>
      <protection hidden="1"/>
    </xf>
    <xf numFmtId="181" fontId="35" fillId="0" borderId="21" xfId="0" applyNumberFormat="1" applyFont="1" applyBorder="1" applyAlignment="1" applyProtection="1">
      <alignment horizontal="left" vertical="center" wrapText="1"/>
      <protection hidden="1"/>
    </xf>
    <xf numFmtId="181" fontId="35" fillId="0" borderId="19" xfId="0" applyNumberFormat="1" applyFont="1" applyBorder="1" applyAlignment="1" applyProtection="1">
      <alignment horizontal="left" vertical="center" wrapText="1"/>
      <protection hidden="1"/>
    </xf>
    <xf numFmtId="181" fontId="35" fillId="0" borderId="16" xfId="0" applyNumberFormat="1" applyFont="1" applyBorder="1" applyAlignment="1" applyProtection="1">
      <alignment horizontal="left" vertical="center" wrapText="1"/>
      <protection hidden="1"/>
    </xf>
    <xf numFmtId="181" fontId="35" fillId="0" borderId="0" xfId="0" applyNumberFormat="1" applyFont="1" applyAlignment="1" applyProtection="1">
      <alignment horizontal="left" vertical="center" wrapText="1"/>
      <protection hidden="1"/>
    </xf>
    <xf numFmtId="181" fontId="35" fillId="0" borderId="10" xfId="0" applyNumberFormat="1" applyFont="1" applyBorder="1" applyAlignment="1" applyProtection="1">
      <alignment horizontal="left" vertical="center" wrapText="1"/>
      <protection hidden="1"/>
    </xf>
    <xf numFmtId="181" fontId="35" fillId="0" borderId="17" xfId="0" applyNumberFormat="1" applyFont="1" applyBorder="1" applyAlignment="1" applyProtection="1">
      <alignment horizontal="left" vertical="center" wrapText="1"/>
      <protection hidden="1"/>
    </xf>
    <xf numFmtId="181" fontId="35" fillId="0" borderId="18" xfId="0" applyNumberFormat="1" applyFont="1" applyBorder="1" applyAlignment="1" applyProtection="1">
      <alignment horizontal="left" vertical="center" wrapText="1"/>
      <protection hidden="1"/>
    </xf>
    <xf numFmtId="181" fontId="35" fillId="0" borderId="13" xfId="0" applyNumberFormat="1" applyFont="1" applyBorder="1" applyAlignment="1" applyProtection="1">
      <alignment horizontal="left" vertical="center" wrapText="1"/>
      <protection hidden="1"/>
    </xf>
    <xf numFmtId="181" fontId="29" fillId="0" borderId="11" xfId="0" applyNumberFormat="1" applyFont="1" applyBorder="1" applyAlignment="1" applyProtection="1">
      <alignment horizontal="center" vertical="center"/>
      <protection hidden="1"/>
    </xf>
    <xf numFmtId="181" fontId="29" fillId="0" borderId="12" xfId="0" applyNumberFormat="1" applyFont="1" applyBorder="1" applyAlignment="1" applyProtection="1">
      <alignment horizontal="center" vertical="center"/>
      <protection hidden="1"/>
    </xf>
    <xf numFmtId="181" fontId="29" fillId="0" borderId="22" xfId="0" applyNumberFormat="1" applyFont="1" applyBorder="1" applyAlignment="1" applyProtection="1">
      <alignment horizontal="center" vertical="center"/>
      <protection hidden="1"/>
    </xf>
    <xf numFmtId="181" fontId="32" fillId="0" borderId="20" xfId="0" applyNumberFormat="1" applyFont="1" applyBorder="1" applyAlignment="1" applyProtection="1">
      <alignment horizontal="center" vertical="center"/>
      <protection hidden="1"/>
    </xf>
    <xf numFmtId="181" fontId="32" fillId="0" borderId="21" xfId="0" applyNumberFormat="1" applyFont="1" applyBorder="1" applyAlignment="1" applyProtection="1">
      <alignment horizontal="center" vertical="center"/>
      <protection hidden="1"/>
    </xf>
    <xf numFmtId="181" fontId="32" fillId="0" borderId="19" xfId="0" applyNumberFormat="1" applyFont="1" applyBorder="1" applyAlignment="1" applyProtection="1">
      <alignment horizontal="center" vertical="center"/>
      <protection hidden="1"/>
    </xf>
    <xf numFmtId="181" fontId="32" fillId="0" borderId="17" xfId="0" applyNumberFormat="1" applyFont="1" applyBorder="1" applyAlignment="1" applyProtection="1">
      <alignment horizontal="center" vertical="center"/>
      <protection hidden="1"/>
    </xf>
    <xf numFmtId="181" fontId="32" fillId="0" borderId="18" xfId="0" applyNumberFormat="1" applyFont="1" applyBorder="1" applyAlignment="1" applyProtection="1">
      <alignment horizontal="center" vertical="center"/>
      <protection hidden="1"/>
    </xf>
    <xf numFmtId="181" fontId="32" fillId="0" borderId="13" xfId="0" applyNumberFormat="1" applyFont="1" applyBorder="1" applyAlignment="1" applyProtection="1">
      <alignment horizontal="center" vertical="center"/>
      <protection hidden="1"/>
    </xf>
    <xf numFmtId="181" fontId="23" fillId="0" borderId="11" xfId="0" applyNumberFormat="1" applyFont="1" applyBorder="1" applyAlignment="1" applyProtection="1">
      <alignment horizontal="center" vertical="center" wrapText="1"/>
      <protection hidden="1"/>
    </xf>
    <xf numFmtId="181" fontId="23" fillId="0" borderId="12" xfId="0" applyNumberFormat="1" applyFont="1" applyBorder="1" applyAlignment="1" applyProtection="1">
      <alignment horizontal="center" vertical="center" wrapText="1"/>
      <protection hidden="1"/>
    </xf>
    <xf numFmtId="181" fontId="23" fillId="0" borderId="22" xfId="0" applyNumberFormat="1" applyFont="1" applyBorder="1" applyAlignment="1" applyProtection="1">
      <alignment horizontal="center" vertical="center" wrapText="1"/>
      <protection hidden="1"/>
    </xf>
    <xf numFmtId="181" fontId="24" fillId="0" borderId="20" xfId="0" applyNumberFormat="1" applyFont="1" applyBorder="1" applyAlignment="1" applyProtection="1">
      <alignment horizontal="right" vertical="center"/>
      <protection hidden="1"/>
    </xf>
    <xf numFmtId="181" fontId="24" fillId="0" borderId="219" xfId="0" applyNumberFormat="1" applyFont="1" applyBorder="1" applyAlignment="1" applyProtection="1">
      <alignment horizontal="right" vertical="center"/>
      <protection hidden="1"/>
    </xf>
    <xf numFmtId="181" fontId="23" fillId="0" borderId="21" xfId="0" applyNumberFormat="1" applyFont="1" applyBorder="1" applyAlignment="1" applyProtection="1">
      <alignment horizontal="center" vertical="center" wrapText="1"/>
      <protection hidden="1"/>
    </xf>
    <xf numFmtId="181" fontId="23" fillId="0" borderId="19" xfId="0" applyNumberFormat="1" applyFont="1" applyBorder="1" applyAlignment="1" applyProtection="1">
      <alignment horizontal="center" vertical="center" wrapText="1"/>
      <protection hidden="1"/>
    </xf>
    <xf numFmtId="181" fontId="23" fillId="0" borderId="0" xfId="0" applyNumberFormat="1" applyFont="1" applyAlignment="1" applyProtection="1">
      <alignment horizontal="center" vertical="center" wrapText="1"/>
      <protection hidden="1"/>
    </xf>
    <xf numFmtId="181" fontId="23" fillId="0" borderId="10" xfId="0" applyNumberFormat="1" applyFont="1" applyBorder="1" applyAlignment="1" applyProtection="1">
      <alignment horizontal="center" vertical="center" wrapText="1"/>
      <protection hidden="1"/>
    </xf>
    <xf numFmtId="181" fontId="23" fillId="0" borderId="18" xfId="0" applyNumberFormat="1" applyFont="1" applyBorder="1" applyAlignment="1" applyProtection="1">
      <alignment horizontal="center" vertical="center" wrapText="1"/>
      <protection hidden="1"/>
    </xf>
    <xf numFmtId="181" fontId="23" fillId="0" borderId="13" xfId="0" applyNumberFormat="1" applyFont="1" applyBorder="1" applyAlignment="1" applyProtection="1">
      <alignment horizontal="center" vertical="center" wrapText="1"/>
      <protection hidden="1"/>
    </xf>
    <xf numFmtId="181" fontId="37" fillId="0" borderId="17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8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3" xfId="1" applyNumberFormat="1" applyFont="1" applyFill="1" applyBorder="1" applyAlignment="1" applyProtection="1">
      <alignment horizontal="right" vertical="center" indent="1"/>
      <protection hidden="1"/>
    </xf>
    <xf numFmtId="38" fontId="37" fillId="0" borderId="17" xfId="1" applyFont="1" applyFill="1" applyBorder="1" applyAlignment="1" applyProtection="1">
      <alignment horizontal="right" vertical="center" indent="1"/>
      <protection hidden="1"/>
    </xf>
    <xf numFmtId="38" fontId="37" fillId="0" borderId="18" xfId="1" applyFont="1" applyFill="1" applyBorder="1" applyAlignment="1" applyProtection="1">
      <alignment horizontal="right" vertical="center" indent="1"/>
      <protection hidden="1"/>
    </xf>
    <xf numFmtId="38" fontId="37" fillId="0" borderId="13" xfId="1" applyFont="1" applyFill="1" applyBorder="1" applyAlignment="1" applyProtection="1">
      <alignment horizontal="right" vertical="center" indent="1"/>
      <protection hidden="1"/>
    </xf>
    <xf numFmtId="181" fontId="29" fillId="0" borderId="1" xfId="0" applyNumberFormat="1" applyFont="1" applyBorder="1" applyAlignment="1" applyProtection="1">
      <alignment horizontal="center" vertical="center" wrapText="1"/>
      <protection hidden="1"/>
    </xf>
    <xf numFmtId="181" fontId="28" fillId="0" borderId="1" xfId="0" applyNumberFormat="1" applyFont="1" applyBorder="1" applyAlignment="1" applyProtection="1">
      <alignment horizontal="center" vertical="center" wrapText="1"/>
      <protection hidden="1"/>
    </xf>
    <xf numFmtId="181" fontId="29" fillId="0" borderId="20" xfId="0" applyNumberFormat="1" applyFont="1" applyBorder="1" applyAlignment="1" applyProtection="1">
      <alignment horizontal="center" vertical="center" wrapText="1"/>
      <protection hidden="1"/>
    </xf>
    <xf numFmtId="181" fontId="29" fillId="0" borderId="21" xfId="0" applyNumberFormat="1" applyFont="1" applyBorder="1" applyAlignment="1" applyProtection="1">
      <alignment horizontal="center" vertical="center" wrapText="1"/>
      <protection hidden="1"/>
    </xf>
    <xf numFmtId="181" fontId="29" fillId="0" borderId="19" xfId="0" applyNumberFormat="1" applyFont="1" applyBorder="1" applyAlignment="1" applyProtection="1">
      <alignment horizontal="center" vertical="center" wrapText="1"/>
      <protection hidden="1"/>
    </xf>
    <xf numFmtId="181" fontId="29" fillId="0" borderId="17" xfId="0" applyNumberFormat="1" applyFont="1" applyBorder="1" applyAlignment="1" applyProtection="1">
      <alignment horizontal="center" vertical="center" wrapText="1"/>
      <protection hidden="1"/>
    </xf>
    <xf numFmtId="181" fontId="29" fillId="0" borderId="18" xfId="0" applyNumberFormat="1" applyFont="1" applyBorder="1" applyAlignment="1" applyProtection="1">
      <alignment horizontal="center" vertical="center" wrapText="1"/>
      <protection hidden="1"/>
    </xf>
    <xf numFmtId="181" fontId="29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11" xfId="0" applyNumberFormat="1" applyFont="1" applyBorder="1" applyAlignment="1" applyProtection="1">
      <alignment horizontal="center" vertical="center" wrapText="1"/>
      <protection hidden="1"/>
    </xf>
    <xf numFmtId="181" fontId="29" fillId="0" borderId="12" xfId="0" applyNumberFormat="1" applyFont="1" applyBorder="1" applyAlignment="1" applyProtection="1">
      <alignment horizontal="center" vertical="center" wrapText="1"/>
      <protection hidden="1"/>
    </xf>
    <xf numFmtId="181" fontId="29" fillId="0" borderId="22" xfId="0" applyNumberFormat="1" applyFont="1" applyBorder="1" applyAlignment="1" applyProtection="1">
      <alignment horizontal="center" vertical="center" wrapText="1"/>
      <protection hidden="1"/>
    </xf>
    <xf numFmtId="181" fontId="19" fillId="0" borderId="11" xfId="0" applyNumberFormat="1" applyFont="1" applyBorder="1" applyAlignment="1" applyProtection="1">
      <alignment horizontal="center" vertical="center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24" fillId="0" borderId="20" xfId="0" applyNumberFormat="1" applyFont="1" applyBorder="1" applyAlignment="1" applyProtection="1">
      <alignment horizontal="center" vertical="center"/>
      <protection hidden="1"/>
    </xf>
    <xf numFmtId="181" fontId="24" fillId="0" borderId="19" xfId="0" applyNumberFormat="1" applyFont="1" applyBorder="1" applyAlignment="1" applyProtection="1">
      <alignment horizontal="center" vertical="center"/>
      <protection hidden="1"/>
    </xf>
    <xf numFmtId="181" fontId="32" fillId="0" borderId="23" xfId="0" applyNumberFormat="1" applyFont="1" applyBorder="1" applyAlignment="1" applyProtection="1">
      <alignment horizontal="center" vertical="center"/>
      <protection hidden="1"/>
    </xf>
    <xf numFmtId="181" fontId="32" fillId="0" borderId="1" xfId="0" applyNumberFormat="1" applyFont="1" applyBorder="1" applyAlignment="1" applyProtection="1">
      <alignment horizontal="center" vertical="center"/>
      <protection hidden="1"/>
    </xf>
    <xf numFmtId="181" fontId="32" fillId="0" borderId="16" xfId="0" applyNumberFormat="1" applyFont="1" applyBorder="1" applyAlignment="1" applyProtection="1">
      <alignment horizontal="center" vertical="center"/>
      <protection hidden="1"/>
    </xf>
    <xf numFmtId="181" fontId="46" fillId="0" borderId="0" xfId="0" applyNumberFormat="1" applyFont="1" applyProtection="1">
      <alignment vertical="center"/>
      <protection hidden="1"/>
    </xf>
    <xf numFmtId="181" fontId="46" fillId="0" borderId="10" xfId="0" applyNumberFormat="1" applyFont="1" applyBorder="1" applyProtection="1">
      <alignment vertical="center"/>
      <protection hidden="1"/>
    </xf>
    <xf numFmtId="181" fontId="46" fillId="0" borderId="16" xfId="0" applyNumberFormat="1" applyFont="1" applyBorder="1" applyProtection="1">
      <alignment vertical="center"/>
      <protection hidden="1"/>
    </xf>
    <xf numFmtId="181" fontId="46" fillId="0" borderId="17" xfId="0" applyNumberFormat="1" applyFont="1" applyBorder="1" applyProtection="1">
      <alignment vertical="center"/>
      <protection hidden="1"/>
    </xf>
    <xf numFmtId="181" fontId="46" fillId="0" borderId="18" xfId="0" applyNumberFormat="1" applyFont="1" applyBorder="1" applyProtection="1">
      <alignment vertical="center"/>
      <protection hidden="1"/>
    </xf>
    <xf numFmtId="181" fontId="46" fillId="0" borderId="13" xfId="0" applyNumberFormat="1" applyFont="1" applyBorder="1" applyProtection="1">
      <alignment vertical="center"/>
      <protection hidden="1"/>
    </xf>
    <xf numFmtId="181" fontId="32" fillId="0" borderId="0" xfId="0" applyNumberFormat="1" applyFont="1" applyAlignment="1" applyProtection="1">
      <alignment horizontal="center" vertical="center"/>
      <protection hidden="1"/>
    </xf>
    <xf numFmtId="181" fontId="32" fillId="0" borderId="221" xfId="0" applyNumberFormat="1" applyFont="1" applyBorder="1" applyAlignment="1" applyProtection="1">
      <alignment horizontal="center" vertical="center"/>
      <protection hidden="1"/>
    </xf>
    <xf numFmtId="181" fontId="32" fillId="0" borderId="220" xfId="0" applyNumberFormat="1" applyFont="1" applyBorder="1" applyAlignment="1" applyProtection="1">
      <alignment horizontal="center" vertical="center"/>
      <protection hidden="1"/>
    </xf>
    <xf numFmtId="181" fontId="22" fillId="0" borderId="11" xfId="0" applyNumberFormat="1" applyFont="1" applyBorder="1" applyAlignment="1" applyProtection="1">
      <alignment horizontal="center" vertical="center"/>
      <protection hidden="1"/>
    </xf>
    <xf numFmtId="181" fontId="22" fillId="0" borderId="12" xfId="0" applyNumberFormat="1" applyFont="1" applyBorder="1" applyAlignment="1" applyProtection="1">
      <alignment horizontal="center" vertical="center"/>
      <protection hidden="1"/>
    </xf>
    <xf numFmtId="181" fontId="22" fillId="0" borderId="22" xfId="0" applyNumberFormat="1" applyFont="1" applyBorder="1" applyAlignment="1" applyProtection="1">
      <alignment horizontal="center" vertical="center"/>
      <protection hidden="1"/>
    </xf>
    <xf numFmtId="181" fontId="32" fillId="0" borderId="10" xfId="0" applyNumberFormat="1" applyFont="1" applyBorder="1" applyAlignment="1" applyProtection="1">
      <alignment horizontal="center" vertical="center"/>
      <protection hidden="1"/>
    </xf>
    <xf numFmtId="181" fontId="32" fillId="0" borderId="63" xfId="0" applyNumberFormat="1" applyFont="1" applyBorder="1" applyAlignment="1" applyProtection="1">
      <alignment horizontal="center" vertical="center"/>
      <protection hidden="1"/>
    </xf>
    <xf numFmtId="181" fontId="32" fillId="0" borderId="64" xfId="0" applyNumberFormat="1" applyFont="1" applyBorder="1" applyAlignment="1" applyProtection="1">
      <alignment horizontal="center" vertical="center"/>
      <protection hidden="1"/>
    </xf>
    <xf numFmtId="181" fontId="45" fillId="0" borderId="0" xfId="0" applyNumberFormat="1" applyFont="1" applyAlignment="1" applyProtection="1">
      <alignment horizontal="left" vertical="top" shrinkToFit="1"/>
      <protection hidden="1"/>
    </xf>
    <xf numFmtId="181" fontId="33" fillId="0" borderId="16" xfId="0" applyNumberFormat="1" applyFont="1" applyBorder="1" applyAlignment="1" applyProtection="1">
      <alignment horizontal="center" vertical="center"/>
      <protection hidden="1"/>
    </xf>
    <xf numFmtId="181" fontId="33" fillId="0" borderId="0" xfId="0" applyNumberFormat="1" applyFont="1" applyAlignment="1" applyProtection="1">
      <alignment horizontal="center" vertical="center"/>
      <protection hidden="1"/>
    </xf>
    <xf numFmtId="181" fontId="33" fillId="0" borderId="17" xfId="0" applyNumberFormat="1" applyFont="1" applyBorder="1" applyAlignment="1" applyProtection="1">
      <alignment horizontal="center" vertical="center"/>
      <protection hidden="1"/>
    </xf>
    <xf numFmtId="181" fontId="33" fillId="0" borderId="18" xfId="0" applyNumberFormat="1" applyFont="1" applyBorder="1" applyAlignment="1" applyProtection="1">
      <alignment horizontal="center" vertical="center"/>
      <protection hidden="1"/>
    </xf>
    <xf numFmtId="181" fontId="31" fillId="0" borderId="20" xfId="0" applyNumberFormat="1" applyFont="1" applyBorder="1" applyAlignment="1" applyProtection="1">
      <alignment horizontal="left" vertical="center"/>
      <protection hidden="1"/>
    </xf>
    <xf numFmtId="181" fontId="31" fillId="0" borderId="21" xfId="0" applyNumberFormat="1" applyFont="1" applyBorder="1" applyAlignment="1" applyProtection="1">
      <alignment horizontal="left" vertical="center"/>
      <protection hidden="1"/>
    </xf>
    <xf numFmtId="181" fontId="45" fillId="0" borderId="0" xfId="0" applyNumberFormat="1" applyFont="1" applyAlignment="1" applyProtection="1">
      <alignment horizontal="center" vertical="center"/>
      <protection hidden="1"/>
    </xf>
    <xf numFmtId="181" fontId="45" fillId="0" borderId="21" xfId="0" applyNumberFormat="1" applyFont="1" applyBorder="1" applyAlignment="1" applyProtection="1">
      <alignment horizontal="center" vertical="top" shrinkToFit="1"/>
      <protection hidden="1"/>
    </xf>
    <xf numFmtId="181" fontId="45" fillId="0" borderId="21" xfId="0" applyNumberFormat="1" applyFont="1" applyBorder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center" vertical="top" shrinkToFit="1"/>
      <protection hidden="1"/>
    </xf>
    <xf numFmtId="181" fontId="45" fillId="0" borderId="0" xfId="0" applyNumberFormat="1" applyFont="1" applyAlignment="1" applyProtection="1">
      <alignment horizontal="left" vertical="center"/>
      <protection hidden="1"/>
    </xf>
    <xf numFmtId="38" fontId="45" fillId="0" borderId="0" xfId="1" applyFont="1" applyFill="1" applyAlignment="1" applyProtection="1">
      <alignment horizontal="right" vertical="center" wrapText="1"/>
      <protection hidden="1"/>
    </xf>
    <xf numFmtId="181" fontId="45" fillId="0" borderId="0" xfId="0" applyNumberFormat="1" applyFont="1" applyAlignment="1" applyProtection="1">
      <alignment horizontal="center" vertical="center" wrapText="1"/>
      <protection hidden="1"/>
    </xf>
    <xf numFmtId="181" fontId="45" fillId="0" borderId="0" xfId="0" applyNumberFormat="1" applyFont="1" applyAlignment="1" applyProtection="1">
      <alignment horizontal="left" vertical="center" wrapText="1"/>
      <protection hidden="1"/>
    </xf>
    <xf numFmtId="181" fontId="45" fillId="0" borderId="10" xfId="0" applyNumberFormat="1" applyFont="1" applyBorder="1" applyAlignment="1" applyProtection="1">
      <alignment horizontal="left" vertical="center" wrapText="1"/>
      <protection hidden="1"/>
    </xf>
    <xf numFmtId="181" fontId="45" fillId="0" borderId="18" xfId="0" applyNumberFormat="1" applyFont="1" applyBorder="1" applyAlignment="1" applyProtection="1">
      <alignment horizontal="left" vertical="center" wrapText="1"/>
      <protection hidden="1"/>
    </xf>
    <xf numFmtId="181" fontId="45" fillId="0" borderId="13" xfId="0" applyNumberFormat="1" applyFont="1" applyBorder="1" applyAlignment="1" applyProtection="1">
      <alignment horizontal="left" vertical="center" wrapText="1"/>
      <protection hidden="1"/>
    </xf>
    <xf numFmtId="181" fontId="26" fillId="0" borderId="16" xfId="0" applyNumberFormat="1" applyFont="1" applyBorder="1" applyAlignment="1" applyProtection="1">
      <alignment horizontal="center" vertical="center" wrapText="1"/>
      <protection hidden="1"/>
    </xf>
    <xf numFmtId="181" fontId="26" fillId="0" borderId="0" xfId="0" applyNumberFormat="1" applyFont="1" applyAlignment="1" applyProtection="1">
      <alignment horizontal="center" vertical="center" wrapText="1"/>
      <protection hidden="1"/>
    </xf>
    <xf numFmtId="181" fontId="26" fillId="0" borderId="17" xfId="0" applyNumberFormat="1" applyFont="1" applyBorder="1" applyAlignment="1" applyProtection="1">
      <alignment horizontal="center" vertical="center" wrapText="1"/>
      <protection hidden="1"/>
    </xf>
    <xf numFmtId="181" fontId="26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20" xfId="0" applyNumberFormat="1" applyFont="1" applyBorder="1" applyAlignment="1" applyProtection="1">
      <alignment horizontal="center" vertical="center" wrapText="1"/>
      <protection hidden="1"/>
    </xf>
    <xf numFmtId="181" fontId="26" fillId="0" borderId="21" xfId="0" applyNumberFormat="1" applyFont="1" applyBorder="1" applyAlignment="1" applyProtection="1">
      <alignment horizontal="center" vertical="center" wrapText="1"/>
      <protection hidden="1"/>
    </xf>
    <xf numFmtId="181" fontId="26" fillId="0" borderId="19" xfId="0" applyNumberFormat="1" applyFont="1" applyBorder="1" applyAlignment="1" applyProtection="1">
      <alignment horizontal="center" vertical="center" wrapText="1"/>
      <protection hidden="1"/>
    </xf>
    <xf numFmtId="181" fontId="26" fillId="0" borderId="10" xfId="0" applyNumberFormat="1" applyFont="1" applyBorder="1" applyAlignment="1" applyProtection="1">
      <alignment horizontal="center" vertical="center" wrapText="1"/>
      <protection hidden="1"/>
    </xf>
    <xf numFmtId="181" fontId="26" fillId="0" borderId="13" xfId="0" applyNumberFormat="1" applyFont="1" applyBorder="1" applyAlignment="1" applyProtection="1">
      <alignment horizontal="center" vertical="center" wrapText="1"/>
      <protection hidden="1"/>
    </xf>
    <xf numFmtId="181" fontId="36" fillId="0" borderId="35" xfId="0" applyNumberFormat="1" applyFont="1" applyBorder="1" applyAlignment="1" applyProtection="1">
      <alignment horizontal="center" vertical="center" wrapText="1"/>
      <protection hidden="1"/>
    </xf>
    <xf numFmtId="181" fontId="36" fillId="0" borderId="36" xfId="0" applyNumberFormat="1" applyFont="1" applyBorder="1" applyAlignment="1" applyProtection="1">
      <alignment horizontal="center" vertical="center" wrapText="1"/>
      <protection hidden="1"/>
    </xf>
    <xf numFmtId="181" fontId="23" fillId="0" borderId="32" xfId="0" applyNumberFormat="1" applyFont="1" applyBorder="1" applyAlignment="1" applyProtection="1">
      <alignment horizontal="right" vertical="center" wrapText="1"/>
      <protection hidden="1"/>
    </xf>
    <xf numFmtId="181" fontId="23" fillId="0" borderId="33" xfId="0" applyNumberFormat="1" applyFont="1" applyBorder="1" applyAlignment="1" applyProtection="1">
      <alignment horizontal="right" vertical="center" wrapText="1"/>
      <protection hidden="1"/>
    </xf>
    <xf numFmtId="181" fontId="20" fillId="0" borderId="20" xfId="0" applyNumberFormat="1" applyFont="1" applyBorder="1" applyAlignment="1" applyProtection="1">
      <alignment horizontal="center" vertical="center" wrapText="1"/>
      <protection hidden="1"/>
    </xf>
    <xf numFmtId="181" fontId="20" fillId="0" borderId="21" xfId="0" applyNumberFormat="1" applyFont="1" applyBorder="1" applyAlignment="1" applyProtection="1">
      <alignment horizontal="center" vertical="center" wrapText="1"/>
      <protection hidden="1"/>
    </xf>
    <xf numFmtId="181" fontId="20" fillId="0" borderId="17" xfId="0" applyNumberFormat="1" applyFont="1" applyBorder="1" applyAlignment="1" applyProtection="1">
      <alignment horizontal="center" vertical="center" wrapText="1"/>
      <protection hidden="1"/>
    </xf>
    <xf numFmtId="181" fontId="20" fillId="0" borderId="18" xfId="0" applyNumberFormat="1" applyFont="1" applyBorder="1" applyAlignment="1" applyProtection="1">
      <alignment horizontal="center" vertical="center" wrapText="1"/>
      <protection hidden="1"/>
    </xf>
    <xf numFmtId="181" fontId="20" fillId="0" borderId="19" xfId="0" applyNumberFormat="1" applyFont="1" applyBorder="1" applyAlignment="1" applyProtection="1">
      <alignment horizontal="center" vertical="center" wrapText="1"/>
      <protection hidden="1"/>
    </xf>
    <xf numFmtId="181" fontId="20" fillId="0" borderId="13" xfId="0" applyNumberFormat="1" applyFont="1" applyBorder="1" applyAlignment="1" applyProtection="1">
      <alignment horizontal="center" vertical="center" wrapText="1"/>
      <protection hidden="1"/>
    </xf>
    <xf numFmtId="181" fontId="11" fillId="0" borderId="31" xfId="1" applyNumberFormat="1" applyFont="1" applyFill="1" applyBorder="1" applyAlignment="1" applyProtection="1">
      <alignment horizontal="right" vertical="center"/>
      <protection hidden="1"/>
    </xf>
    <xf numFmtId="181" fontId="11" fillId="0" borderId="32" xfId="1" applyNumberFormat="1" applyFont="1" applyFill="1" applyBorder="1" applyAlignment="1" applyProtection="1">
      <alignment horizontal="right" vertical="center"/>
      <protection hidden="1"/>
    </xf>
    <xf numFmtId="181" fontId="34" fillId="0" borderId="35" xfId="1" applyNumberFormat="1" applyFont="1" applyFill="1" applyBorder="1" applyAlignment="1" applyProtection="1">
      <alignment horizontal="center" vertical="center"/>
      <protection hidden="1"/>
    </xf>
    <xf numFmtId="181" fontId="34" fillId="0" borderId="34" xfId="1" applyNumberFormat="1" applyFont="1" applyFill="1" applyBorder="1" applyAlignment="1" applyProtection="1">
      <alignment horizontal="center" vertical="center"/>
      <protection hidden="1"/>
    </xf>
    <xf numFmtId="181" fontId="33" fillId="0" borderId="17" xfId="1" applyNumberFormat="1" applyFont="1" applyFill="1" applyBorder="1" applyAlignment="1" applyProtection="1">
      <alignment horizontal="center" vertical="center"/>
      <protection hidden="1"/>
    </xf>
    <xf numFmtId="181" fontId="33" fillId="0" borderId="18" xfId="1" applyNumberFormat="1" applyFont="1" applyFill="1" applyBorder="1" applyAlignment="1" applyProtection="1">
      <alignment horizontal="center" vertical="center"/>
      <protection hidden="1"/>
    </xf>
    <xf numFmtId="181" fontId="33" fillId="0" borderId="13" xfId="1" applyNumberFormat="1" applyFont="1" applyFill="1" applyBorder="1" applyAlignment="1" applyProtection="1">
      <alignment horizontal="center" vertical="center"/>
      <protection hidden="1"/>
    </xf>
    <xf numFmtId="181" fontId="36" fillId="0" borderId="17" xfId="0" applyNumberFormat="1" applyFont="1" applyBorder="1" applyAlignment="1" applyProtection="1">
      <alignment horizontal="right" vertical="center" wrapText="1"/>
      <protection hidden="1"/>
    </xf>
    <xf numFmtId="181" fontId="36" fillId="0" borderId="18" xfId="0" applyNumberFormat="1" applyFont="1" applyBorder="1" applyAlignment="1" applyProtection="1">
      <alignment horizontal="right" vertical="center" wrapText="1"/>
      <protection hidden="1"/>
    </xf>
    <xf numFmtId="181" fontId="36" fillId="0" borderId="13" xfId="0" applyNumberFormat="1" applyFont="1" applyBorder="1" applyAlignment="1" applyProtection="1">
      <alignment horizontal="right" vertical="center" wrapText="1"/>
      <protection hidden="1"/>
    </xf>
    <xf numFmtId="181" fontId="24" fillId="0" borderId="20" xfId="0" applyNumberFormat="1" applyFont="1" applyBorder="1" applyAlignment="1" applyProtection="1">
      <alignment horizontal="right" vertical="center" wrapText="1"/>
      <protection hidden="1"/>
    </xf>
    <xf numFmtId="181" fontId="24" fillId="0" borderId="21" xfId="0" applyNumberFormat="1" applyFont="1" applyBorder="1" applyAlignment="1" applyProtection="1">
      <alignment horizontal="right" vertical="center" wrapText="1"/>
      <protection hidden="1"/>
    </xf>
    <xf numFmtId="181" fontId="24" fillId="0" borderId="19" xfId="0" applyNumberFormat="1" applyFont="1" applyBorder="1" applyAlignment="1" applyProtection="1">
      <alignment horizontal="right" vertical="center" wrapText="1"/>
      <protection hidden="1"/>
    </xf>
    <xf numFmtId="181" fontId="44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31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25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26" fillId="0" borderId="20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21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19" xfId="1" applyNumberFormat="1" applyFont="1" applyFill="1" applyBorder="1" applyAlignment="1" applyProtection="1">
      <alignment horizontal="right" vertical="center" wrapText="1"/>
      <protection hidden="1"/>
    </xf>
    <xf numFmtId="181" fontId="25" fillId="0" borderId="53" xfId="0" applyNumberFormat="1" applyFont="1" applyBorder="1" applyAlignment="1" applyProtection="1">
      <alignment horizontal="center" vertical="center" wrapText="1"/>
      <protection hidden="1"/>
    </xf>
    <xf numFmtId="181" fontId="25" fillId="0" borderId="54" xfId="0" applyNumberFormat="1" applyFont="1" applyBorder="1" applyAlignment="1" applyProtection="1">
      <alignment horizontal="center" vertical="center" wrapText="1"/>
      <protection hidden="1"/>
    </xf>
    <xf numFmtId="181" fontId="25" fillId="0" borderId="55" xfId="0" applyNumberFormat="1" applyFont="1" applyBorder="1" applyAlignment="1" applyProtection="1">
      <alignment horizontal="center" vertical="center" wrapText="1"/>
      <protection hidden="1"/>
    </xf>
    <xf numFmtId="181" fontId="150" fillId="0" borderId="20" xfId="0" applyNumberFormat="1" applyFont="1" applyBorder="1" applyAlignment="1" applyProtection="1">
      <alignment horizontal="center" vertical="center" wrapText="1"/>
      <protection hidden="1"/>
    </xf>
    <xf numFmtId="181" fontId="150" fillId="0" borderId="21" xfId="0" applyNumberFormat="1" applyFont="1" applyBorder="1" applyAlignment="1" applyProtection="1">
      <alignment horizontal="center" vertical="center" wrapText="1"/>
      <protection hidden="1"/>
    </xf>
    <xf numFmtId="181" fontId="150" fillId="0" borderId="16" xfId="0" applyNumberFormat="1" applyFont="1" applyBorder="1" applyAlignment="1" applyProtection="1">
      <alignment horizontal="center" vertical="center" wrapText="1"/>
      <protection hidden="1"/>
    </xf>
    <xf numFmtId="181" fontId="150" fillId="0" borderId="0" xfId="0" applyNumberFormat="1" applyFont="1" applyAlignment="1" applyProtection="1">
      <alignment horizontal="center" vertical="center" wrapText="1"/>
      <protection hidden="1"/>
    </xf>
    <xf numFmtId="181" fontId="150" fillId="0" borderId="17" xfId="0" applyNumberFormat="1" applyFont="1" applyBorder="1" applyAlignment="1" applyProtection="1">
      <alignment horizontal="center" vertical="center" wrapText="1"/>
      <protection hidden="1"/>
    </xf>
    <xf numFmtId="181" fontId="150" fillId="0" borderId="18" xfId="0" applyNumberFormat="1" applyFont="1" applyBorder="1" applyAlignment="1" applyProtection="1">
      <alignment horizontal="center" vertical="center" wrapText="1"/>
      <protection hidden="1"/>
    </xf>
    <xf numFmtId="181" fontId="19" fillId="0" borderId="206" xfId="0" applyNumberFormat="1" applyFont="1" applyBorder="1" applyAlignment="1" applyProtection="1">
      <alignment horizontal="center" vertical="center" wrapText="1"/>
      <protection hidden="1"/>
    </xf>
    <xf numFmtId="181" fontId="19" fillId="0" borderId="207" xfId="0" applyNumberFormat="1" applyFont="1" applyBorder="1" applyAlignment="1" applyProtection="1">
      <alignment horizontal="center" vertical="center" wrapText="1"/>
      <protection hidden="1"/>
    </xf>
    <xf numFmtId="181" fontId="19" fillId="0" borderId="208" xfId="0" applyNumberFormat="1" applyFont="1" applyBorder="1" applyAlignment="1" applyProtection="1">
      <alignment horizontal="center" vertical="center" wrapText="1"/>
      <protection hidden="1"/>
    </xf>
    <xf numFmtId="181" fontId="19" fillId="0" borderId="17" xfId="0" applyNumberFormat="1" applyFont="1" applyBorder="1" applyAlignment="1" applyProtection="1">
      <alignment horizontal="center" vertical="center" wrapText="1"/>
      <protection hidden="1"/>
    </xf>
    <xf numFmtId="181" fontId="19" fillId="0" borderId="18" xfId="0" applyNumberFormat="1" applyFont="1" applyBorder="1" applyAlignment="1" applyProtection="1">
      <alignment horizontal="center" vertical="center" wrapText="1"/>
      <protection hidden="1"/>
    </xf>
    <xf numFmtId="181" fontId="19" fillId="0" borderId="13" xfId="0" applyNumberFormat="1" applyFont="1" applyBorder="1" applyAlignment="1" applyProtection="1">
      <alignment horizontal="center" vertical="center" wrapText="1"/>
      <protection hidden="1"/>
    </xf>
    <xf numFmtId="181" fontId="32" fillId="0" borderId="206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0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8" xfId="0" applyNumberFormat="1" applyFont="1" applyBorder="1" applyAlignment="1" applyProtection="1">
      <alignment horizontal="left" vertical="center" wrapText="1" indent="1"/>
      <protection hidden="1"/>
    </xf>
    <xf numFmtId="3" fontId="77" fillId="0" borderId="16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0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0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34" fillId="0" borderId="16" xfId="1" applyNumberFormat="1" applyFont="1" applyFill="1" applyBorder="1" applyAlignment="1" applyProtection="1">
      <alignment horizontal="center" vertical="center"/>
      <protection hidden="1"/>
    </xf>
    <xf numFmtId="181" fontId="34" fillId="0" borderId="0" xfId="1" applyNumberFormat="1" applyFont="1" applyFill="1" applyBorder="1" applyAlignment="1" applyProtection="1">
      <alignment horizontal="center" vertical="center"/>
      <protection hidden="1"/>
    </xf>
    <xf numFmtId="181" fontId="34" fillId="0" borderId="10" xfId="1" applyNumberFormat="1" applyFont="1" applyFill="1" applyBorder="1" applyAlignment="1" applyProtection="1">
      <alignment horizontal="center" vertical="center"/>
      <protection hidden="1"/>
    </xf>
    <xf numFmtId="181" fontId="25" fillId="0" borderId="16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0" xfId="1" applyNumberFormat="1" applyFont="1" applyFill="1" applyBorder="1" applyAlignment="1" applyProtection="1">
      <alignment horizontal="center" vertical="center" wrapText="1"/>
      <protection hidden="1"/>
    </xf>
    <xf numFmtId="181" fontId="23" fillId="0" borderId="20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" xfId="0" applyNumberFormat="1" applyFont="1" applyBorder="1" applyAlignment="1" applyProtection="1">
      <alignment horizontal="left" vertical="center" wrapText="1" indent="1"/>
      <protection hidden="1"/>
    </xf>
    <xf numFmtId="181" fontId="25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1" xfId="0" applyNumberFormat="1" applyFont="1" applyBorder="1" applyAlignment="1" applyProtection="1">
      <alignment horizontal="center" vertical="center" wrapText="1"/>
      <protection hidden="1"/>
    </xf>
    <xf numFmtId="181" fontId="25" fillId="0" borderId="12" xfId="0" applyNumberFormat="1" applyFont="1" applyBorder="1" applyAlignment="1" applyProtection="1">
      <alignment horizontal="center" vertical="center" wrapText="1"/>
      <protection hidden="1"/>
    </xf>
    <xf numFmtId="181" fontId="25" fillId="0" borderId="22" xfId="0" applyNumberFormat="1" applyFont="1" applyBorder="1" applyAlignment="1" applyProtection="1">
      <alignment horizontal="center" vertical="center" wrapText="1"/>
      <protection hidden="1"/>
    </xf>
    <xf numFmtId="0" fontId="31" fillId="0" borderId="40" xfId="1" applyNumberFormat="1" applyFont="1" applyFill="1" applyBorder="1" applyAlignment="1" applyProtection="1">
      <alignment horizontal="center" vertical="center"/>
      <protection hidden="1"/>
    </xf>
    <xf numFmtId="0" fontId="31" fillId="0" borderId="12" xfId="1" applyNumberFormat="1" applyFont="1" applyFill="1" applyBorder="1" applyAlignment="1" applyProtection="1">
      <alignment horizontal="center" vertical="center"/>
      <protection hidden="1"/>
    </xf>
    <xf numFmtId="0" fontId="31" fillId="0" borderId="37" xfId="1" applyNumberFormat="1" applyFont="1" applyFill="1" applyBorder="1" applyAlignment="1" applyProtection="1">
      <alignment horizontal="center" vertical="center"/>
      <protection hidden="1"/>
    </xf>
    <xf numFmtId="0" fontId="31" fillId="0" borderId="22" xfId="1" applyNumberFormat="1" applyFont="1" applyFill="1" applyBorder="1" applyAlignment="1" applyProtection="1">
      <alignment horizontal="center" vertical="center"/>
      <protection hidden="1"/>
    </xf>
    <xf numFmtId="181" fontId="32" fillId="0" borderId="13" xfId="0" applyNumberFormat="1" applyFont="1" applyBorder="1" applyAlignment="1" applyProtection="1">
      <alignment horizontal="left" vertical="center" wrapText="1" indent="1"/>
      <protection hidden="1"/>
    </xf>
    <xf numFmtId="181" fontId="26" fillId="0" borderId="209" xfId="0" applyNumberFormat="1" applyFont="1" applyBorder="1" applyAlignment="1" applyProtection="1">
      <alignment horizontal="center" vertical="center" wrapText="1"/>
      <protection hidden="1"/>
    </xf>
    <xf numFmtId="181" fontId="26" fillId="0" borderId="210" xfId="0" applyNumberFormat="1" applyFont="1" applyBorder="1" applyAlignment="1" applyProtection="1">
      <alignment horizontal="center" vertical="center" wrapText="1"/>
      <protection hidden="1"/>
    </xf>
    <xf numFmtId="181" fontId="26" fillId="0" borderId="211" xfId="0" applyNumberFormat="1" applyFont="1" applyBorder="1" applyAlignment="1" applyProtection="1">
      <alignment horizontal="center" vertical="center" wrapText="1"/>
      <protection hidden="1"/>
    </xf>
    <xf numFmtId="181" fontId="23" fillId="0" borderId="209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0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1" xfId="0" applyNumberFormat="1" applyFont="1" applyBorder="1" applyAlignment="1" applyProtection="1">
      <alignment horizontal="left" vertical="center" wrapText="1" indent="1"/>
      <protection hidden="1"/>
    </xf>
    <xf numFmtId="181" fontId="19" fillId="0" borderId="216" xfId="0" applyNumberFormat="1" applyFont="1" applyBorder="1" applyAlignment="1" applyProtection="1">
      <alignment horizontal="center" vertical="center" wrapText="1"/>
      <protection hidden="1"/>
    </xf>
    <xf numFmtId="181" fontId="19" fillId="0" borderId="217" xfId="0" applyNumberFormat="1" applyFont="1" applyBorder="1" applyAlignment="1" applyProtection="1">
      <alignment horizontal="center" vertical="center" wrapText="1"/>
      <protection hidden="1"/>
    </xf>
    <xf numFmtId="181" fontId="19" fillId="0" borderId="218" xfId="0" applyNumberFormat="1" applyFont="1" applyBorder="1" applyAlignment="1" applyProtection="1">
      <alignment horizontal="center" vertical="center" wrapText="1"/>
      <protection hidden="1"/>
    </xf>
    <xf numFmtId="181" fontId="25" fillId="0" borderId="44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5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6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2" xfId="1" applyNumberFormat="1" applyFont="1" applyFill="1" applyBorder="1" applyAlignment="1" applyProtection="1">
      <alignment horizontal="center" vertical="center" wrapText="1"/>
      <protection hidden="1"/>
    </xf>
    <xf numFmtId="0" fontId="81" fillId="0" borderId="31" xfId="0" applyFont="1" applyBorder="1" applyAlignment="1" applyProtection="1">
      <alignment horizontal="center" vertical="center" wrapText="1"/>
      <protection hidden="1"/>
    </xf>
    <xf numFmtId="0" fontId="81" fillId="0" borderId="32" xfId="0" applyFont="1" applyBorder="1" applyAlignment="1" applyProtection="1">
      <alignment horizontal="center" vertical="center" wrapText="1"/>
      <protection hidden="1"/>
    </xf>
    <xf numFmtId="0" fontId="81" fillId="0" borderId="32" xfId="1" applyNumberFormat="1" applyFont="1" applyFill="1" applyBorder="1" applyAlignment="1" applyProtection="1">
      <alignment horizontal="center" vertical="center"/>
      <protection hidden="1"/>
    </xf>
    <xf numFmtId="0" fontId="81" fillId="0" borderId="33" xfId="1" applyNumberFormat="1" applyFont="1" applyFill="1" applyBorder="1" applyAlignment="1" applyProtection="1">
      <alignment horizontal="center" vertical="center"/>
      <protection hidden="1"/>
    </xf>
    <xf numFmtId="181" fontId="25" fillId="0" borderId="1" xfId="0" applyNumberFormat="1" applyFont="1" applyBorder="1" applyAlignment="1" applyProtection="1">
      <alignment horizontal="center" vertical="center" wrapText="1"/>
      <protection hidden="1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hidden="1"/>
    </xf>
    <xf numFmtId="181" fontId="89" fillId="0" borderId="11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12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22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7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8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3" xfId="1" applyNumberFormat="1" applyFont="1" applyFill="1" applyBorder="1" applyAlignment="1" applyProtection="1">
      <alignment horizontal="left" vertical="center" wrapText="1"/>
      <protection hidden="1"/>
    </xf>
    <xf numFmtId="182" fontId="19" fillId="0" borderId="20" xfId="1" applyNumberFormat="1" applyFont="1" applyFill="1" applyBorder="1" applyAlignment="1" applyProtection="1">
      <alignment horizontal="left" wrapText="1"/>
      <protection hidden="1"/>
    </xf>
    <xf numFmtId="182" fontId="19" fillId="0" borderId="21" xfId="1" applyNumberFormat="1" applyFont="1" applyFill="1" applyBorder="1" applyAlignment="1" applyProtection="1">
      <alignment horizontal="left" wrapText="1"/>
      <protection hidden="1"/>
    </xf>
    <xf numFmtId="49" fontId="0" fillId="0" borderId="0" xfId="0" applyNumberFormat="1" applyAlignment="1" applyProtection="1">
      <alignment horizontal="center" vertical="top"/>
      <protection hidden="1"/>
    </xf>
    <xf numFmtId="182" fontId="19" fillId="0" borderId="16" xfId="1" applyNumberFormat="1" applyFont="1" applyFill="1" applyBorder="1" applyAlignment="1" applyProtection="1">
      <alignment horizontal="left" wrapText="1"/>
      <protection hidden="1"/>
    </xf>
    <xf numFmtId="182" fontId="19" fillId="0" borderId="0" xfId="1" applyNumberFormat="1" applyFont="1" applyFill="1" applyBorder="1" applyAlignment="1" applyProtection="1">
      <alignment horizontal="left" wrapText="1"/>
      <protection hidden="1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0" xfId="0" applyNumberFormat="1" applyFont="1" applyAlignment="1" applyProtection="1">
      <alignment horizontal="center" vertical="center" textRotation="255" shrinkToFit="1"/>
      <protection hidden="1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hidden="1"/>
    </xf>
    <xf numFmtId="181" fontId="25" fillId="0" borderId="14" xfId="0" applyNumberFormat="1" applyFont="1" applyBorder="1" applyAlignment="1" applyProtection="1">
      <alignment horizontal="center" vertical="center" wrapText="1"/>
      <protection hidden="1"/>
    </xf>
    <xf numFmtId="181" fontId="25" fillId="0" borderId="15" xfId="0" applyNumberFormat="1" applyFont="1" applyBorder="1" applyAlignment="1" applyProtection="1">
      <alignment horizontal="center" vertical="center" wrapText="1"/>
      <protection hidden="1"/>
    </xf>
    <xf numFmtId="181" fontId="25" fillId="0" borderId="23" xfId="0" applyNumberFormat="1" applyFont="1" applyBorder="1" applyAlignment="1" applyProtection="1">
      <alignment horizontal="center" vertical="center" wrapText="1"/>
      <protection hidden="1"/>
    </xf>
    <xf numFmtId="181" fontId="19" fillId="0" borderId="203" xfId="0" applyNumberFormat="1" applyFont="1" applyBorder="1" applyAlignment="1" applyProtection="1">
      <alignment horizontal="center" vertical="center"/>
      <protection hidden="1"/>
    </xf>
    <xf numFmtId="181" fontId="19" fillId="0" borderId="204" xfId="0" applyNumberFormat="1" applyFont="1" applyBorder="1" applyAlignment="1" applyProtection="1">
      <alignment horizontal="center" vertical="center"/>
      <protection hidden="1"/>
    </xf>
    <xf numFmtId="181" fontId="19" fillId="0" borderId="205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center" vertical="center"/>
      <protection hidden="1"/>
    </xf>
    <xf numFmtId="181" fontId="28" fillId="0" borderId="21" xfId="0" applyNumberFormat="1" applyFont="1" applyBorder="1" applyAlignment="1" applyProtection="1">
      <alignment horizontal="center" vertical="center"/>
      <protection hidden="1"/>
    </xf>
    <xf numFmtId="181" fontId="28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7" xfId="0" applyNumberFormat="1" applyFont="1" applyBorder="1" applyAlignment="1" applyProtection="1">
      <alignment horizontal="center" vertical="center"/>
      <protection hidden="1"/>
    </xf>
    <xf numFmtId="181" fontId="28" fillId="0" borderId="18" xfId="0" applyNumberFormat="1" applyFont="1" applyBorder="1" applyAlignment="1" applyProtection="1">
      <alignment horizontal="center" vertical="center"/>
      <protection hidden="1"/>
    </xf>
    <xf numFmtId="181" fontId="28" fillId="0" borderId="13" xfId="0" applyNumberFormat="1" applyFont="1" applyBorder="1" applyAlignment="1" applyProtection="1">
      <alignment horizontal="center" vertical="center"/>
      <protection hidden="1"/>
    </xf>
    <xf numFmtId="181" fontId="27" fillId="0" borderId="20" xfId="0" applyNumberFormat="1" applyFont="1" applyBorder="1" applyAlignment="1" applyProtection="1">
      <alignment horizontal="center" vertical="center"/>
      <protection hidden="1"/>
    </xf>
    <xf numFmtId="181" fontId="27" fillId="0" borderId="21" xfId="0" applyNumberFormat="1" applyFont="1" applyBorder="1" applyAlignment="1" applyProtection="1">
      <alignment horizontal="center" vertical="center"/>
      <protection hidden="1"/>
    </xf>
    <xf numFmtId="181" fontId="27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20" xfId="0" applyNumberFormat="1" applyFont="1" applyBorder="1" applyAlignment="1" applyProtection="1">
      <alignment horizontal="center" vertical="center"/>
      <protection hidden="1"/>
    </xf>
    <xf numFmtId="181" fontId="36" fillId="0" borderId="21" xfId="0" applyNumberFormat="1" applyFont="1" applyBorder="1" applyAlignment="1" applyProtection="1">
      <alignment horizontal="center" vertical="center"/>
      <protection hidden="1"/>
    </xf>
    <xf numFmtId="181" fontId="36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17" xfId="0" applyNumberFormat="1" applyFont="1" applyBorder="1" applyAlignment="1" applyProtection="1">
      <alignment horizontal="center" vertical="center"/>
      <protection hidden="1"/>
    </xf>
    <xf numFmtId="181" fontId="36" fillId="0" borderId="18" xfId="0" applyNumberFormat="1" applyFont="1" applyBorder="1" applyAlignment="1" applyProtection="1">
      <alignment horizontal="center" vertical="center"/>
      <protection hidden="1"/>
    </xf>
    <xf numFmtId="181" fontId="36" fillId="0" borderId="13" xfId="0" applyNumberFormat="1" applyFont="1" applyBorder="1" applyAlignment="1" applyProtection="1">
      <alignment horizontal="center" vertical="center"/>
      <protection hidden="1"/>
    </xf>
    <xf numFmtId="181" fontId="27" fillId="0" borderId="17" xfId="0" applyNumberFormat="1" applyFont="1" applyBorder="1" applyAlignment="1" applyProtection="1">
      <alignment horizontal="center" vertical="center"/>
      <protection hidden="1"/>
    </xf>
    <xf numFmtId="181" fontId="27" fillId="0" borderId="18" xfId="0" applyNumberFormat="1" applyFont="1" applyBorder="1" applyAlignment="1" applyProtection="1">
      <alignment horizontal="center" vertical="center"/>
      <protection hidden="1"/>
    </xf>
    <xf numFmtId="181" fontId="27" fillId="0" borderId="13" xfId="0" applyNumberFormat="1" applyFont="1" applyBorder="1" applyAlignment="1" applyProtection="1">
      <alignment horizontal="center" vertical="center"/>
      <protection hidden="1"/>
    </xf>
    <xf numFmtId="181" fontId="27" fillId="0" borderId="17" xfId="0" applyNumberFormat="1" applyFont="1" applyBorder="1" applyAlignment="1" applyProtection="1">
      <alignment horizontal="center" vertical="center" textRotation="255"/>
      <protection hidden="1"/>
    </xf>
    <xf numFmtId="181" fontId="27" fillId="0" borderId="18" xfId="0" applyNumberFormat="1" applyFont="1" applyBorder="1" applyAlignment="1" applyProtection="1">
      <alignment horizontal="center" vertical="center" textRotation="255"/>
      <protection hidden="1"/>
    </xf>
    <xf numFmtId="181" fontId="27" fillId="0" borderId="13" xfId="0" applyNumberFormat="1" applyFont="1" applyBorder="1" applyAlignment="1" applyProtection="1">
      <alignment horizontal="center" vertical="center" textRotation="255"/>
      <protection hidden="1"/>
    </xf>
    <xf numFmtId="181" fontId="22" fillId="0" borderId="1" xfId="0" applyNumberFormat="1" applyFont="1" applyBorder="1" applyAlignment="1" applyProtection="1">
      <alignment horizontal="center" vertical="center"/>
      <protection hidden="1"/>
    </xf>
    <xf numFmtId="181" fontId="36" fillId="0" borderId="20" xfId="0" applyNumberFormat="1" applyFont="1" applyBorder="1" applyAlignment="1" applyProtection="1">
      <alignment horizontal="center" vertical="center" textRotation="255"/>
      <protection hidden="1"/>
    </xf>
    <xf numFmtId="181" fontId="36" fillId="0" borderId="21" xfId="0" applyNumberFormat="1" applyFont="1" applyBorder="1" applyAlignment="1" applyProtection="1">
      <alignment horizontal="center" vertical="center" textRotation="255"/>
      <protection hidden="1"/>
    </xf>
    <xf numFmtId="181" fontId="36" fillId="0" borderId="19" xfId="0" applyNumberFormat="1" applyFont="1" applyBorder="1" applyAlignment="1" applyProtection="1">
      <alignment horizontal="center" vertical="center" textRotation="255"/>
      <protection hidden="1"/>
    </xf>
    <xf numFmtId="181" fontId="36" fillId="0" borderId="17" xfId="0" applyNumberFormat="1" applyFont="1" applyBorder="1" applyAlignment="1" applyProtection="1">
      <alignment horizontal="center" vertical="center" textRotation="255"/>
      <protection hidden="1"/>
    </xf>
    <xf numFmtId="181" fontId="36" fillId="0" borderId="18" xfId="0" applyNumberFormat="1" applyFont="1" applyBorder="1" applyAlignment="1" applyProtection="1">
      <alignment horizontal="center" vertical="center" textRotation="255"/>
      <protection hidden="1"/>
    </xf>
    <xf numFmtId="181" fontId="36" fillId="0" borderId="13" xfId="0" applyNumberFormat="1" applyFont="1" applyBorder="1" applyAlignment="1" applyProtection="1">
      <alignment horizontal="center" vertical="center" textRotation="255"/>
      <protection hidden="1"/>
    </xf>
    <xf numFmtId="181" fontId="11" fillId="0" borderId="10" xfId="0" applyNumberFormat="1" applyFont="1" applyBorder="1" applyAlignment="1" applyProtection="1">
      <alignment horizontal="center" vertical="top" textRotation="255"/>
      <protection hidden="1"/>
    </xf>
    <xf numFmtId="181" fontId="28" fillId="0" borderId="11" xfId="0" applyNumberFormat="1" applyFont="1" applyBorder="1" applyAlignment="1" applyProtection="1">
      <alignment horizontal="distributed" vertical="center" wrapText="1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28" fillId="0" borderId="22" xfId="0" applyNumberFormat="1" applyFont="1" applyBorder="1" applyAlignment="1" applyProtection="1">
      <alignment horizontal="distributed" vertical="center" wrapText="1"/>
      <protection hidden="1"/>
    </xf>
    <xf numFmtId="181" fontId="27" fillId="0" borderId="21" xfId="0" applyNumberFormat="1" applyFont="1" applyBorder="1" applyAlignment="1" applyProtection="1">
      <alignment horizontal="center" vertical="center" textRotation="255"/>
      <protection hidden="1"/>
    </xf>
    <xf numFmtId="181" fontId="27" fillId="0" borderId="0" xfId="0" applyNumberFormat="1" applyFont="1" applyAlignment="1" applyProtection="1">
      <alignment horizontal="center" vertical="center" textRotation="255"/>
      <protection hidden="1"/>
    </xf>
    <xf numFmtId="181" fontId="36" fillId="0" borderId="1" xfId="0" applyNumberFormat="1" applyFont="1" applyBorder="1" applyAlignment="1" applyProtection="1">
      <alignment horizontal="center" vertical="center" textRotation="255"/>
      <protection hidden="1"/>
    </xf>
    <xf numFmtId="181" fontId="11" fillId="0" borderId="10" xfId="0" applyNumberFormat="1" applyFont="1" applyBorder="1" applyAlignment="1" applyProtection="1">
      <alignment horizontal="right" textRotation="255"/>
      <protection hidden="1"/>
    </xf>
    <xf numFmtId="181" fontId="31" fillId="0" borderId="0" xfId="0" applyNumberFormat="1" applyFont="1" applyAlignment="1" applyProtection="1">
      <alignment horizontal="center" vertical="center"/>
      <protection locked="0"/>
    </xf>
    <xf numFmtId="181" fontId="19" fillId="0" borderId="12" xfId="0" applyNumberFormat="1" applyFont="1" applyBorder="1" applyAlignment="1" applyProtection="1">
      <alignment horizontal="center"/>
      <protection hidden="1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28" fillId="0" borderId="53" xfId="0" applyNumberFormat="1" applyFont="1" applyBorder="1" applyAlignment="1" applyProtection="1">
      <alignment horizontal="center" vertical="center" wrapText="1"/>
      <protection hidden="1"/>
    </xf>
    <xf numFmtId="181" fontId="28" fillId="0" borderId="54" xfId="0" applyNumberFormat="1" applyFont="1" applyBorder="1" applyAlignment="1" applyProtection="1">
      <alignment horizontal="center" vertical="center" wrapText="1"/>
      <protection hidden="1"/>
    </xf>
    <xf numFmtId="181" fontId="28" fillId="0" borderId="55" xfId="0" applyNumberFormat="1" applyFont="1" applyBorder="1" applyAlignment="1" applyProtection="1">
      <alignment horizontal="center" vertical="center" wrapText="1"/>
      <protection hidden="1"/>
    </xf>
    <xf numFmtId="181" fontId="28" fillId="0" borderId="11" xfId="0" applyNumberFormat="1" applyFont="1" applyBorder="1" applyAlignment="1" applyProtection="1">
      <alignment horizontal="center" vertical="center" wrapText="1"/>
      <protection hidden="1"/>
    </xf>
    <xf numFmtId="181" fontId="28" fillId="0" borderId="12" xfId="0" applyNumberFormat="1" applyFont="1" applyBorder="1" applyAlignment="1" applyProtection="1">
      <alignment horizontal="center" vertical="center" wrapText="1"/>
      <protection hidden="1"/>
    </xf>
    <xf numFmtId="181" fontId="28" fillId="0" borderId="22" xfId="0" applyNumberFormat="1" applyFont="1" applyBorder="1" applyAlignment="1" applyProtection="1">
      <alignment horizontal="center" vertical="center" wrapText="1"/>
      <protection hidden="1"/>
    </xf>
    <xf numFmtId="181" fontId="34" fillId="0" borderId="11" xfId="0" applyNumberFormat="1" applyFont="1" applyBorder="1" applyAlignment="1" applyProtection="1">
      <alignment horizontal="left" vertical="center" wrapText="1"/>
      <protection hidden="1"/>
    </xf>
    <xf numFmtId="181" fontId="34" fillId="0" borderId="12" xfId="0" applyNumberFormat="1" applyFont="1" applyBorder="1" applyAlignment="1" applyProtection="1">
      <alignment horizontal="left" vertical="center" wrapText="1"/>
      <protection hidden="1"/>
    </xf>
    <xf numFmtId="181" fontId="34" fillId="0" borderId="22" xfId="0" applyNumberFormat="1" applyFont="1" applyBorder="1" applyAlignment="1" applyProtection="1">
      <alignment horizontal="left" vertical="center" wrapText="1"/>
      <protection hidden="1"/>
    </xf>
    <xf numFmtId="181" fontId="3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3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3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33" fillId="0" borderId="11" xfId="0" applyNumberFormat="1" applyFont="1" applyBorder="1" applyAlignment="1" applyProtection="1">
      <alignment horizontal="left" vertical="center" shrinkToFit="1"/>
      <protection hidden="1"/>
    </xf>
    <xf numFmtId="181" fontId="33" fillId="0" borderId="12" xfId="0" applyNumberFormat="1" applyFont="1" applyBorder="1" applyAlignment="1" applyProtection="1">
      <alignment horizontal="left" vertical="center" shrinkToFit="1"/>
      <protection hidden="1"/>
    </xf>
    <xf numFmtId="181" fontId="3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3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31" fillId="0" borderId="0" xfId="0" applyNumberFormat="1" applyFont="1" applyAlignment="1" applyProtection="1">
      <alignment horizontal="center" vertical="top"/>
      <protection locked="0"/>
    </xf>
    <xf numFmtId="181" fontId="27" fillId="0" borderId="11" xfId="0" applyNumberFormat="1" applyFont="1" applyBorder="1" applyAlignment="1" applyProtection="1">
      <alignment horizontal="center" vertical="center"/>
      <protection hidden="1"/>
    </xf>
    <xf numFmtId="181" fontId="27" fillId="0" borderId="22" xfId="0" applyNumberFormat="1" applyFont="1" applyBorder="1" applyAlignment="1" applyProtection="1">
      <alignment horizontal="center" vertical="center"/>
      <protection hidden="1"/>
    </xf>
    <xf numFmtId="181" fontId="32" fillId="0" borderId="208" xfId="0" applyNumberFormat="1" applyFont="1" applyBorder="1" applyAlignment="1" applyProtection="1">
      <alignment horizontal="left" vertical="center" wrapText="1" indent="1"/>
      <protection hidden="1"/>
    </xf>
    <xf numFmtId="3" fontId="77" fillId="0" borderId="17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8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28" fillId="0" borderId="17" xfId="0" applyNumberFormat="1" applyFont="1" applyBorder="1" applyAlignment="1" applyProtection="1">
      <alignment horizontal="center" vertical="center" textRotation="255"/>
      <protection hidden="1"/>
    </xf>
    <xf numFmtId="181" fontId="28" fillId="0" borderId="13" xfId="0" applyNumberFormat="1" applyFont="1" applyBorder="1" applyAlignment="1" applyProtection="1">
      <alignment horizontal="center" vertical="center" textRotation="255"/>
      <protection hidden="1"/>
    </xf>
    <xf numFmtId="181" fontId="22" fillId="0" borderId="20" xfId="0" applyNumberFormat="1" applyFont="1" applyBorder="1" applyAlignment="1" applyProtection="1">
      <alignment horizontal="center" wrapText="1"/>
      <protection hidden="1"/>
    </xf>
    <xf numFmtId="181" fontId="22" fillId="0" borderId="21" xfId="0" applyNumberFormat="1" applyFont="1" applyBorder="1" applyAlignment="1" applyProtection="1">
      <alignment horizontal="center" wrapText="1"/>
      <protection hidden="1"/>
    </xf>
    <xf numFmtId="181" fontId="77" fillId="0" borderId="20" xfId="0" applyNumberFormat="1" applyFont="1" applyBorder="1" applyAlignment="1" applyProtection="1">
      <alignment horizontal="center" vertical="center" wrapText="1"/>
      <protection hidden="1"/>
    </xf>
    <xf numFmtId="181" fontId="77" fillId="0" borderId="21" xfId="0" applyNumberFormat="1" applyFont="1" applyBorder="1" applyAlignment="1" applyProtection="1">
      <alignment horizontal="center" vertical="center" wrapText="1"/>
      <protection hidden="1"/>
    </xf>
    <xf numFmtId="181" fontId="77" fillId="0" borderId="19" xfId="0" applyNumberFormat="1" applyFont="1" applyBorder="1" applyAlignment="1" applyProtection="1">
      <alignment horizontal="center" vertical="center" wrapText="1"/>
      <protection hidden="1"/>
    </xf>
    <xf numFmtId="181" fontId="77" fillId="0" borderId="16" xfId="0" applyNumberFormat="1" applyFont="1" applyBorder="1" applyAlignment="1" applyProtection="1">
      <alignment horizontal="center" vertical="center" wrapText="1"/>
      <protection hidden="1"/>
    </xf>
    <xf numFmtId="181" fontId="77" fillId="0" borderId="0" xfId="0" applyNumberFormat="1" applyFont="1" applyAlignment="1" applyProtection="1">
      <alignment horizontal="center" vertical="center" wrapText="1"/>
      <protection hidden="1"/>
    </xf>
    <xf numFmtId="181" fontId="77" fillId="0" borderId="10" xfId="0" applyNumberFormat="1" applyFont="1" applyBorder="1" applyAlignment="1" applyProtection="1">
      <alignment horizontal="center" vertical="center" wrapText="1"/>
      <protection hidden="1"/>
    </xf>
    <xf numFmtId="181" fontId="77" fillId="0" borderId="17" xfId="0" applyNumberFormat="1" applyFont="1" applyBorder="1" applyAlignment="1" applyProtection="1">
      <alignment horizontal="center" vertical="center" wrapText="1"/>
      <protection hidden="1"/>
    </xf>
    <xf numFmtId="181" fontId="77" fillId="0" borderId="18" xfId="0" applyNumberFormat="1" applyFont="1" applyBorder="1" applyAlignment="1" applyProtection="1">
      <alignment horizontal="center" vertical="center" wrapText="1"/>
      <protection hidden="1"/>
    </xf>
    <xf numFmtId="181" fontId="77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20" xfId="0" applyNumberFormat="1" applyFont="1" applyBorder="1" applyAlignment="1" applyProtection="1">
      <alignment horizontal="center" vertical="center"/>
      <protection hidden="1"/>
    </xf>
    <xf numFmtId="181" fontId="29" fillId="0" borderId="21" xfId="0" applyNumberFormat="1" applyFont="1" applyBorder="1" applyAlignment="1" applyProtection="1">
      <alignment horizontal="center" vertical="center"/>
      <protection hidden="1"/>
    </xf>
    <xf numFmtId="181" fontId="29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6" xfId="0" applyNumberFormat="1" applyFont="1" applyBorder="1" applyAlignment="1" applyProtection="1">
      <alignment horizontal="center" vertical="top" wrapText="1"/>
      <protection hidden="1"/>
    </xf>
    <xf numFmtId="181" fontId="28" fillId="0" borderId="0" xfId="0" applyNumberFormat="1" applyFont="1" applyAlignment="1" applyProtection="1">
      <alignment horizontal="center" vertical="top" wrapText="1"/>
      <protection hidden="1"/>
    </xf>
    <xf numFmtId="181" fontId="28" fillId="0" borderId="17" xfId="0" applyNumberFormat="1" applyFont="1" applyBorder="1" applyAlignment="1" applyProtection="1">
      <alignment horizontal="center" vertical="top" wrapText="1"/>
      <protection hidden="1"/>
    </xf>
    <xf numFmtId="181" fontId="28" fillId="0" borderId="18" xfId="0" applyNumberFormat="1" applyFont="1" applyBorder="1" applyAlignment="1" applyProtection="1">
      <alignment horizontal="center" vertical="top" wrapText="1"/>
      <protection hidden="1"/>
    </xf>
    <xf numFmtId="181" fontId="23" fillId="0" borderId="1" xfId="0" applyNumberFormat="1" applyFont="1" applyBorder="1" applyAlignment="1" applyProtection="1">
      <alignment horizontal="center" vertical="center"/>
      <protection hidden="1"/>
    </xf>
    <xf numFmtId="181" fontId="29" fillId="0" borderId="17" xfId="0" applyNumberFormat="1" applyFont="1" applyBorder="1" applyAlignment="1" applyProtection="1">
      <alignment horizontal="center" vertical="center"/>
      <protection hidden="1"/>
    </xf>
    <xf numFmtId="181" fontId="29" fillId="0" borderId="18" xfId="0" applyNumberFormat="1" applyFont="1" applyBorder="1" applyAlignment="1" applyProtection="1">
      <alignment horizontal="center" vertical="center"/>
      <protection hidden="1"/>
    </xf>
    <xf numFmtId="181" fontId="29" fillId="0" borderId="13" xfId="0" applyNumberFormat="1" applyFont="1" applyBorder="1" applyAlignment="1" applyProtection="1">
      <alignment horizontal="center" vertical="center"/>
      <protection hidden="1"/>
    </xf>
    <xf numFmtId="181" fontId="83" fillId="0" borderId="10" xfId="0" applyNumberFormat="1" applyFont="1" applyBorder="1" applyAlignment="1" applyProtection="1">
      <alignment horizontal="center" vertical="top" textRotation="255"/>
      <protection hidden="1"/>
    </xf>
    <xf numFmtId="181" fontId="81" fillId="0" borderId="1" xfId="0" applyNumberFormat="1" applyFont="1" applyBorder="1" applyAlignment="1" applyProtection="1">
      <alignment horizontal="left" vertical="center"/>
      <protection hidden="1"/>
    </xf>
    <xf numFmtId="181" fontId="81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2" xfId="0" applyNumberFormat="1" applyFont="1" applyBorder="1" applyAlignment="1" applyProtection="1">
      <alignment horizontal="left" vertical="center"/>
      <protection hidden="1"/>
    </xf>
    <xf numFmtId="181" fontId="78" fillId="0" borderId="138" xfId="0" applyNumberFormat="1" applyFont="1" applyBorder="1" applyAlignment="1" applyProtection="1">
      <alignment horizontal="left" vertical="center"/>
      <protection hidden="1"/>
    </xf>
    <xf numFmtId="181" fontId="78" fillId="0" borderId="116" xfId="0" applyNumberFormat="1" applyFont="1" applyBorder="1" applyAlignment="1" applyProtection="1">
      <alignment horizontal="left" vertical="center"/>
      <protection hidden="1"/>
    </xf>
    <xf numFmtId="181" fontId="78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" xfId="0" applyNumberFormat="1" applyFont="1" applyBorder="1" applyAlignment="1" applyProtection="1">
      <alignment horizontal="left" vertical="center"/>
      <protection hidden="1"/>
    </xf>
    <xf numFmtId="181" fontId="78" fillId="0" borderId="22" xfId="0" applyNumberFormat="1" applyFont="1" applyBorder="1" applyAlignment="1" applyProtection="1">
      <alignment horizontal="left" vertical="center"/>
      <protection hidden="1"/>
    </xf>
    <xf numFmtId="181" fontId="77" fillId="0" borderId="14" xfId="0" applyNumberFormat="1" applyFont="1" applyBorder="1" applyAlignment="1" applyProtection="1">
      <alignment horizontal="left" vertical="top"/>
      <protection hidden="1"/>
    </xf>
    <xf numFmtId="181" fontId="78" fillId="0" borderId="14" xfId="0" applyNumberFormat="1" applyFont="1" applyBorder="1" applyAlignment="1" applyProtection="1">
      <alignment horizontal="center" vertical="center"/>
      <protection hidden="1"/>
    </xf>
    <xf numFmtId="181" fontId="78" fillId="0" borderId="20" xfId="0" applyNumberFormat="1" applyFont="1" applyBorder="1" applyAlignment="1" applyProtection="1">
      <alignment horizontal="center" vertical="center"/>
      <protection hidden="1"/>
    </xf>
    <xf numFmtId="181" fontId="26" fillId="0" borderId="62" xfId="0" applyNumberFormat="1" applyFont="1" applyBorder="1" applyAlignment="1" applyProtection="1">
      <alignment horizontal="right" vertical="center"/>
      <protection hidden="1"/>
    </xf>
    <xf numFmtId="181" fontId="26" fillId="0" borderId="21" xfId="0" applyNumberFormat="1" applyFont="1" applyBorder="1" applyAlignment="1" applyProtection="1">
      <alignment horizontal="right" vertical="center"/>
      <protection hidden="1"/>
    </xf>
    <xf numFmtId="181" fontId="26" fillId="0" borderId="19" xfId="0" applyNumberFormat="1" applyFont="1" applyBorder="1" applyAlignment="1" applyProtection="1">
      <alignment horizontal="right" vertical="center"/>
      <protection hidden="1"/>
    </xf>
    <xf numFmtId="181" fontId="24" fillId="0" borderId="16" xfId="0" applyNumberFormat="1" applyFont="1" applyBorder="1" applyAlignment="1" applyProtection="1">
      <alignment horizontal="center" vertical="center"/>
      <protection hidden="1"/>
    </xf>
    <xf numFmtId="181" fontId="24" fillId="0" borderId="10" xfId="0" applyNumberFormat="1" applyFont="1" applyBorder="1" applyAlignment="1" applyProtection="1">
      <alignment horizontal="center" vertical="center"/>
      <protection hidden="1"/>
    </xf>
    <xf numFmtId="181" fontId="83" fillId="0" borderId="20" xfId="0" applyNumberFormat="1" applyFont="1" applyBorder="1" applyAlignment="1" applyProtection="1">
      <alignment horizontal="center" vertical="center"/>
      <protection hidden="1"/>
    </xf>
    <xf numFmtId="181" fontId="83" fillId="0" borderId="21" xfId="0" applyNumberFormat="1" applyFont="1" applyBorder="1" applyAlignment="1" applyProtection="1">
      <alignment horizontal="center" vertical="center"/>
      <protection hidden="1"/>
    </xf>
    <xf numFmtId="181" fontId="83" fillId="0" borderId="19" xfId="0" applyNumberFormat="1" applyFont="1" applyBorder="1" applyAlignment="1" applyProtection="1">
      <alignment horizontal="center" vertical="center"/>
      <protection hidden="1"/>
    </xf>
    <xf numFmtId="181" fontId="83" fillId="0" borderId="16" xfId="0" applyNumberFormat="1" applyFont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center"/>
      <protection hidden="1"/>
    </xf>
    <xf numFmtId="181" fontId="83" fillId="0" borderId="10" xfId="0" applyNumberFormat="1" applyFont="1" applyBorder="1" applyAlignment="1" applyProtection="1">
      <alignment horizontal="center" vertical="center"/>
      <protection hidden="1"/>
    </xf>
    <xf numFmtId="181" fontId="83" fillId="0" borderId="17" xfId="0" applyNumberFormat="1" applyFont="1" applyBorder="1" applyAlignment="1" applyProtection="1">
      <alignment horizontal="center" vertical="center"/>
      <protection hidden="1"/>
    </xf>
    <xf numFmtId="181" fontId="83" fillId="0" borderId="18" xfId="0" applyNumberFormat="1" applyFont="1" applyBorder="1" applyAlignment="1" applyProtection="1">
      <alignment horizontal="center" vertical="center"/>
      <protection hidden="1"/>
    </xf>
    <xf numFmtId="181" fontId="83" fillId="0" borderId="13" xfId="0" applyNumberFormat="1" applyFont="1" applyBorder="1" applyAlignment="1" applyProtection="1">
      <alignment horizontal="center" vertical="center"/>
      <protection hidden="1"/>
    </xf>
    <xf numFmtId="181" fontId="83" fillId="0" borderId="1" xfId="0" applyNumberFormat="1" applyFont="1" applyBorder="1" applyAlignment="1" applyProtection="1">
      <alignment horizontal="center" vertical="center"/>
      <protection hidden="1"/>
    </xf>
    <xf numFmtId="181" fontId="83" fillId="0" borderId="11" xfId="0" applyNumberFormat="1" applyFont="1" applyBorder="1" applyAlignment="1" applyProtection="1">
      <alignment horizontal="center" vertical="center"/>
      <protection hidden="1"/>
    </xf>
    <xf numFmtId="181" fontId="37" fillId="0" borderId="16" xfId="1" applyNumberFormat="1" applyFont="1" applyFill="1" applyBorder="1" applyAlignment="1" applyProtection="1">
      <alignment horizontal="center" vertical="center"/>
      <protection hidden="1"/>
    </xf>
    <xf numFmtId="181" fontId="37" fillId="0" borderId="0" xfId="1" applyNumberFormat="1" applyFont="1" applyFill="1" applyBorder="1" applyAlignment="1" applyProtection="1">
      <alignment horizontal="center" vertical="center"/>
      <protection hidden="1"/>
    </xf>
    <xf numFmtId="181" fontId="37" fillId="0" borderId="10" xfId="1" applyNumberFormat="1" applyFont="1" applyFill="1" applyBorder="1" applyAlignment="1" applyProtection="1">
      <alignment horizontal="center" vertical="center"/>
      <protection hidden="1"/>
    </xf>
    <xf numFmtId="181" fontId="37" fillId="0" borderId="17" xfId="1" applyNumberFormat="1" applyFont="1" applyFill="1" applyBorder="1" applyAlignment="1" applyProtection="1">
      <alignment horizontal="center" vertical="center"/>
      <protection hidden="1"/>
    </xf>
    <xf numFmtId="181" fontId="37" fillId="0" borderId="18" xfId="1" applyNumberFormat="1" applyFont="1" applyFill="1" applyBorder="1" applyAlignment="1" applyProtection="1">
      <alignment horizontal="center" vertical="center"/>
      <protection hidden="1"/>
    </xf>
    <xf numFmtId="181" fontId="37" fillId="0" borderId="13" xfId="1" applyNumberFormat="1" applyFont="1" applyFill="1" applyBorder="1" applyAlignment="1" applyProtection="1">
      <alignment horizontal="center" vertical="center"/>
      <protection hidden="1"/>
    </xf>
    <xf numFmtId="181" fontId="33" fillId="0" borderId="63" xfId="0" applyNumberFormat="1" applyFont="1" applyBorder="1" applyAlignment="1" applyProtection="1">
      <alignment horizontal="center" vertical="center"/>
      <protection hidden="1"/>
    </xf>
    <xf numFmtId="181" fontId="33" fillId="0" borderId="10" xfId="0" applyNumberFormat="1" applyFont="1" applyBorder="1" applyAlignment="1" applyProtection="1">
      <alignment horizontal="center" vertical="center"/>
      <protection hidden="1"/>
    </xf>
    <xf numFmtId="181" fontId="33" fillId="0" borderId="64" xfId="0" applyNumberFormat="1" applyFont="1" applyBorder="1" applyAlignment="1" applyProtection="1">
      <alignment horizontal="center" vertical="center"/>
      <protection hidden="1"/>
    </xf>
    <xf numFmtId="181" fontId="33" fillId="0" borderId="13" xfId="0" applyNumberFormat="1" applyFont="1" applyBorder="1" applyAlignment="1" applyProtection="1">
      <alignment horizontal="center" vertical="center"/>
      <protection hidden="1"/>
    </xf>
    <xf numFmtId="181" fontId="19" fillId="0" borderId="1" xfId="0" applyNumberFormat="1" applyFont="1" applyBorder="1" applyAlignment="1" applyProtection="1">
      <alignment horizontal="center" vertical="center"/>
      <protection locked="0"/>
    </xf>
    <xf numFmtId="181" fontId="30" fillId="0" borderId="1" xfId="0" applyNumberFormat="1" applyFont="1" applyBorder="1" applyAlignment="1" applyProtection="1">
      <alignment horizontal="center" vertical="center"/>
      <protection hidden="1"/>
    </xf>
    <xf numFmtId="181" fontId="30" fillId="0" borderId="14" xfId="0" applyNumberFormat="1" applyFont="1" applyBorder="1" applyAlignment="1" applyProtection="1">
      <alignment horizontal="center" vertical="center"/>
      <protection hidden="1"/>
    </xf>
    <xf numFmtId="181" fontId="30" fillId="0" borderId="20" xfId="0" applyNumberFormat="1" applyFont="1" applyBorder="1" applyAlignment="1" applyProtection="1">
      <alignment horizontal="center" vertical="center"/>
      <protection hidden="1"/>
    </xf>
    <xf numFmtId="181" fontId="38" fillId="0" borderId="16" xfId="0" applyNumberFormat="1" applyFont="1" applyBorder="1" applyAlignment="1">
      <alignment horizontal="right" vertical="center"/>
    </xf>
    <xf numFmtId="181" fontId="38" fillId="0" borderId="0" xfId="0" applyNumberFormat="1" applyFont="1" applyAlignment="1">
      <alignment horizontal="right" vertical="center"/>
    </xf>
    <xf numFmtId="181" fontId="38" fillId="0" borderId="10" xfId="0" applyNumberFormat="1" applyFont="1" applyBorder="1" applyAlignment="1">
      <alignment horizontal="right" vertical="center"/>
    </xf>
    <xf numFmtId="181" fontId="38" fillId="0" borderId="17" xfId="0" applyNumberFormat="1" applyFont="1" applyBorder="1" applyAlignment="1">
      <alignment horizontal="right" vertical="center"/>
    </xf>
    <xf numFmtId="181" fontId="38" fillId="0" borderId="18" xfId="0" applyNumberFormat="1" applyFont="1" applyBorder="1" applyAlignment="1">
      <alignment horizontal="right" vertical="center"/>
    </xf>
    <xf numFmtId="181" fontId="38" fillId="0" borderId="13" xfId="0" applyNumberFormat="1" applyFont="1" applyBorder="1" applyAlignment="1">
      <alignment horizontal="right" vertical="center"/>
    </xf>
    <xf numFmtId="181" fontId="38" fillId="0" borderId="0" xfId="0" applyNumberFormat="1" applyFont="1" applyAlignment="1" applyProtection="1">
      <alignment horizontal="center" vertical="center"/>
      <protection hidden="1"/>
    </xf>
    <xf numFmtId="181" fontId="38" fillId="0" borderId="10" xfId="0" applyNumberFormat="1" applyFont="1" applyBorder="1" applyAlignment="1" applyProtection="1">
      <alignment horizontal="center" vertical="center"/>
      <protection hidden="1"/>
    </xf>
    <xf numFmtId="181" fontId="38" fillId="0" borderId="18" xfId="0" applyNumberFormat="1" applyFont="1" applyBorder="1" applyAlignment="1" applyProtection="1">
      <alignment horizontal="center" vertical="center"/>
      <protection hidden="1"/>
    </xf>
    <xf numFmtId="181" fontId="38" fillId="0" borderId="13" xfId="0" applyNumberFormat="1" applyFont="1" applyBorder="1" applyAlignment="1" applyProtection="1">
      <alignment horizontal="center" vertical="center"/>
      <protection hidden="1"/>
    </xf>
    <xf numFmtId="181" fontId="38" fillId="0" borderId="16" xfId="0" applyNumberFormat="1" applyFont="1" applyBorder="1" applyAlignment="1" applyProtection="1">
      <alignment horizontal="center" vertical="center"/>
      <protection hidden="1"/>
    </xf>
    <xf numFmtId="181" fontId="38" fillId="0" borderId="17" xfId="0" applyNumberFormat="1" applyFont="1" applyBorder="1" applyAlignment="1" applyProtection="1">
      <alignment horizontal="center" vertical="center"/>
      <protection hidden="1"/>
    </xf>
    <xf numFmtId="181" fontId="38" fillId="0" borderId="0" xfId="0" applyNumberFormat="1" applyFont="1" applyAlignment="1" applyProtection="1">
      <alignment horizontal="right" vertical="center"/>
      <protection hidden="1"/>
    </xf>
    <xf numFmtId="181" fontId="38" fillId="0" borderId="10" xfId="0" applyNumberFormat="1" applyFont="1" applyBorder="1" applyAlignment="1" applyProtection="1">
      <alignment horizontal="right" vertical="center"/>
      <protection hidden="1"/>
    </xf>
    <xf numFmtId="181" fontId="38" fillId="0" borderId="18" xfId="0" applyNumberFormat="1" applyFont="1" applyBorder="1" applyAlignment="1" applyProtection="1">
      <alignment horizontal="right" vertical="center"/>
      <protection hidden="1"/>
    </xf>
    <xf numFmtId="181" fontId="38" fillId="0" borderId="13" xfId="0" applyNumberFormat="1" applyFont="1" applyBorder="1" applyAlignment="1" applyProtection="1">
      <alignment horizontal="right" vertical="center"/>
      <protection hidden="1"/>
    </xf>
    <xf numFmtId="181" fontId="30" fillId="0" borderId="11" xfId="0" applyNumberFormat="1" applyFont="1" applyBorder="1" applyAlignment="1" applyProtection="1">
      <alignment horizontal="center" vertical="center"/>
      <protection hidden="1"/>
    </xf>
    <xf numFmtId="181" fontId="30" fillId="0" borderId="12" xfId="0" applyNumberFormat="1" applyFont="1" applyBorder="1" applyAlignment="1" applyProtection="1">
      <alignment horizontal="center" vertical="center"/>
      <protection hidden="1"/>
    </xf>
    <xf numFmtId="181" fontId="30" fillId="0" borderId="22" xfId="0" applyNumberFormat="1" applyFont="1" applyBorder="1" applyAlignment="1" applyProtection="1">
      <alignment horizontal="center" vertical="center"/>
      <protection hidden="1"/>
    </xf>
    <xf numFmtId="181" fontId="31" fillId="0" borderId="21" xfId="0" applyNumberFormat="1" applyFont="1" applyBorder="1" applyAlignment="1" applyProtection="1">
      <alignment horizontal="center" vertical="top"/>
      <protection hidden="1"/>
    </xf>
    <xf numFmtId="181" fontId="77" fillId="0" borderId="1" xfId="0" applyNumberFormat="1" applyFont="1" applyBorder="1" applyAlignment="1" applyProtection="1">
      <alignment horizontal="center" vertical="center"/>
      <protection hidden="1"/>
    </xf>
    <xf numFmtId="181" fontId="78" fillId="0" borderId="20" xfId="0" applyNumberFormat="1" applyFont="1" applyBorder="1" applyAlignment="1" applyProtection="1">
      <alignment horizontal="center" vertical="center" textRotation="255"/>
      <protection hidden="1"/>
    </xf>
    <xf numFmtId="181" fontId="78" fillId="0" borderId="19" xfId="0" applyNumberFormat="1" applyFont="1" applyBorder="1" applyAlignment="1" applyProtection="1">
      <alignment horizontal="center" vertical="center" textRotation="255"/>
      <protection hidden="1"/>
    </xf>
    <xf numFmtId="181" fontId="78" fillId="0" borderId="17" xfId="0" applyNumberFormat="1" applyFont="1" applyBorder="1" applyAlignment="1" applyProtection="1">
      <alignment horizontal="center" vertical="center" textRotation="255"/>
      <protection hidden="1"/>
    </xf>
    <xf numFmtId="181" fontId="78" fillId="0" borderId="13" xfId="0" applyNumberFormat="1" applyFont="1" applyBorder="1" applyAlignment="1" applyProtection="1">
      <alignment horizontal="center" vertical="center" textRotation="255"/>
      <protection hidden="1"/>
    </xf>
    <xf numFmtId="181" fontId="77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77" fillId="0" borderId="12" xfId="0" applyNumberFormat="1" applyFont="1" applyBorder="1" applyAlignment="1" applyProtection="1">
      <alignment horizontal="left" vertical="center" shrinkToFit="1"/>
      <protection hidden="1"/>
    </xf>
    <xf numFmtId="181" fontId="77" fillId="0" borderId="22" xfId="0" applyNumberFormat="1" applyFont="1" applyBorder="1" applyAlignment="1" applyProtection="1">
      <alignment horizontal="left" vertical="center" shrinkToFit="1"/>
      <protection hidden="1"/>
    </xf>
    <xf numFmtId="181" fontId="8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84" fillId="0" borderId="12" xfId="0" applyNumberFormat="1" applyFont="1" applyBorder="1" applyAlignment="1" applyProtection="1">
      <alignment horizontal="left" vertical="center" shrinkToFit="1"/>
      <protection hidden="1"/>
    </xf>
    <xf numFmtId="181" fontId="84" fillId="0" borderId="22" xfId="0" applyNumberFormat="1" applyFont="1" applyBorder="1" applyAlignment="1" applyProtection="1">
      <alignment horizontal="left" vertical="center" shrinkToFit="1"/>
      <protection hidden="1"/>
    </xf>
    <xf numFmtId="181" fontId="76" fillId="0" borderId="11" xfId="0" applyNumberFormat="1" applyFont="1" applyBorder="1" applyAlignment="1" applyProtection="1">
      <alignment horizontal="left" vertical="center"/>
      <protection hidden="1"/>
    </xf>
    <xf numFmtId="181" fontId="76" fillId="0" borderId="12" xfId="0" applyNumberFormat="1" applyFont="1" applyBorder="1" applyAlignment="1" applyProtection="1">
      <alignment horizontal="left" vertical="center"/>
      <protection hidden="1"/>
    </xf>
    <xf numFmtId="0" fontId="27" fillId="0" borderId="53" xfId="0" applyFont="1" applyBorder="1" applyAlignment="1" applyProtection="1">
      <alignment horizontal="center" vertical="center" wrapText="1"/>
      <protection hidden="1"/>
    </xf>
    <xf numFmtId="0" fontId="27" fillId="0" borderId="54" xfId="0" applyFont="1" applyBorder="1" applyAlignment="1" applyProtection="1">
      <alignment horizontal="center" vertical="center" wrapText="1"/>
      <protection hidden="1"/>
    </xf>
    <xf numFmtId="0" fontId="27" fillId="0" borderId="55" xfId="0" applyFont="1" applyBorder="1" applyAlignment="1" applyProtection="1">
      <alignment horizontal="center" vertical="center" wrapText="1"/>
      <protection hidden="1"/>
    </xf>
    <xf numFmtId="181" fontId="25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29" fillId="0" borderId="1" xfId="0" applyNumberFormat="1" applyFont="1" applyBorder="1" applyAlignment="1" applyProtection="1">
      <alignment horizontal="center" vertical="center"/>
      <protection hidden="1"/>
    </xf>
    <xf numFmtId="181" fontId="31" fillId="0" borderId="0" xfId="0" applyNumberFormat="1" applyFont="1" applyAlignment="1" applyProtection="1">
      <alignment horizontal="center" vertical="top"/>
      <protection hidden="1"/>
    </xf>
    <xf numFmtId="0" fontId="27" fillId="0" borderId="41" xfId="1" applyNumberFormat="1" applyFont="1" applyFill="1" applyBorder="1" applyAlignment="1" applyProtection="1">
      <alignment horizontal="center" vertical="center"/>
      <protection hidden="1"/>
    </xf>
    <xf numFmtId="0" fontId="27" fillId="0" borderId="42" xfId="1" applyNumberFormat="1" applyFont="1" applyFill="1" applyBorder="1" applyAlignment="1" applyProtection="1">
      <alignment horizontal="center" vertical="center"/>
      <protection hidden="1"/>
    </xf>
    <xf numFmtId="181" fontId="76" fillId="0" borderId="0" xfId="0" applyNumberFormat="1" applyFont="1" applyAlignment="1" applyProtection="1">
      <alignment horizontal="right" textRotation="255"/>
      <protection hidden="1"/>
    </xf>
    <xf numFmtId="181" fontId="78" fillId="0" borderId="12" xfId="0" applyNumberFormat="1" applyFont="1" applyBorder="1" applyAlignment="1" applyProtection="1">
      <alignment horizontal="center"/>
      <protection hidden="1"/>
    </xf>
    <xf numFmtId="181" fontId="8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8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8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81" fillId="0" borderId="20" xfId="0" applyNumberFormat="1" applyFont="1" applyBorder="1" applyAlignment="1" applyProtection="1">
      <alignment horizontal="center" vertical="center"/>
      <protection hidden="1"/>
    </xf>
    <xf numFmtId="181" fontId="81" fillId="0" borderId="21" xfId="0" applyNumberFormat="1" applyFont="1" applyBorder="1" applyAlignment="1" applyProtection="1">
      <alignment horizontal="center" vertical="center"/>
      <protection hidden="1"/>
    </xf>
    <xf numFmtId="0" fontId="81" fillId="0" borderId="41" xfId="1" applyNumberFormat="1" applyFont="1" applyFill="1" applyBorder="1" applyAlignment="1" applyProtection="1">
      <alignment horizontal="center" vertical="center"/>
      <protection hidden="1"/>
    </xf>
    <xf numFmtId="181" fontId="8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8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81" fillId="0" borderId="184" xfId="0" applyNumberFormat="1" applyFont="1" applyBorder="1" applyAlignment="1" applyProtection="1">
      <alignment horizontal="center" vertical="center" textRotation="255"/>
      <protection hidden="1"/>
    </xf>
    <xf numFmtId="181" fontId="81" fillId="0" borderId="117" xfId="0" applyNumberFormat="1" applyFont="1" applyBorder="1" applyAlignment="1" applyProtection="1">
      <alignment horizontal="center" vertical="center" textRotation="255"/>
      <protection hidden="1"/>
    </xf>
    <xf numFmtId="181" fontId="81" fillId="0" borderId="124" xfId="0" applyNumberFormat="1" applyFont="1" applyBorder="1" applyAlignment="1" applyProtection="1">
      <alignment horizontal="center" vertical="center" textRotation="255"/>
      <protection hidden="1"/>
    </xf>
    <xf numFmtId="181" fontId="81" fillId="0" borderId="110" xfId="0" applyNumberFormat="1" applyFont="1" applyBorder="1" applyAlignment="1" applyProtection="1">
      <alignment horizontal="center" vertical="center" textRotation="255"/>
      <protection hidden="1"/>
    </xf>
    <xf numFmtId="181" fontId="81" fillId="0" borderId="123" xfId="0" applyNumberFormat="1" applyFont="1" applyBorder="1" applyAlignment="1" applyProtection="1">
      <alignment horizontal="center" vertical="center" textRotation="255"/>
      <protection hidden="1"/>
    </xf>
    <xf numFmtId="181" fontId="81" fillId="0" borderId="113" xfId="0" applyNumberFormat="1" applyFont="1" applyBorder="1" applyAlignment="1" applyProtection="1">
      <alignment horizontal="center" vertical="center" textRotation="255"/>
      <protection hidden="1"/>
    </xf>
    <xf numFmtId="181" fontId="78" fillId="0" borderId="122" xfId="0" applyNumberFormat="1" applyFont="1" applyBorder="1" applyAlignment="1" applyProtection="1">
      <alignment horizontal="distributed" vertical="center" wrapText="1"/>
      <protection hidden="1"/>
    </xf>
    <xf numFmtId="181" fontId="78" fillId="0" borderId="138" xfId="0" applyNumberFormat="1" applyFont="1" applyBorder="1" applyAlignment="1" applyProtection="1">
      <alignment horizontal="distributed" vertical="center" wrapText="1"/>
      <protection hidden="1"/>
    </xf>
    <xf numFmtId="181" fontId="78" fillId="0" borderId="116" xfId="0" applyNumberFormat="1" applyFont="1" applyBorder="1" applyAlignment="1" applyProtection="1">
      <alignment horizontal="distributed" vertical="center" wrapText="1"/>
      <protection hidden="1"/>
    </xf>
    <xf numFmtId="181" fontId="83" fillId="0" borderId="181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2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3" xfId="0" applyNumberFormat="1" applyFont="1" applyBorder="1" applyAlignment="1" applyProtection="1">
      <alignment horizontal="left" vertical="center" wrapText="1" indent="1"/>
      <protection hidden="1"/>
    </xf>
    <xf numFmtId="181" fontId="78" fillId="0" borderId="184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17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24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1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85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79" xfId="0" applyNumberFormat="1" applyFont="1" applyBorder="1" applyAlignment="1" applyProtection="1">
      <alignment horizontal="center" vertical="center" textRotation="255" wrapText="1"/>
      <protection hidden="1"/>
    </xf>
    <xf numFmtId="181" fontId="79" fillId="0" borderId="118" xfId="0" applyNumberFormat="1" applyFont="1" applyBorder="1" applyAlignment="1" applyProtection="1">
      <alignment horizontal="center" vertical="center" wrapText="1"/>
      <protection hidden="1"/>
    </xf>
    <xf numFmtId="181" fontId="79" fillId="0" borderId="111" xfId="0" applyNumberFormat="1" applyFont="1" applyBorder="1" applyAlignment="1" applyProtection="1">
      <alignment horizontal="center" vertical="center" wrapText="1"/>
      <protection hidden="1"/>
    </xf>
    <xf numFmtId="181" fontId="79" fillId="0" borderId="114" xfId="0" applyNumberFormat="1" applyFont="1" applyBorder="1" applyAlignment="1" applyProtection="1">
      <alignment horizontal="center" vertical="center" wrapText="1"/>
      <protection hidden="1"/>
    </xf>
    <xf numFmtId="181" fontId="79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84" fillId="0" borderId="20" xfId="1" applyNumberFormat="1" applyFont="1" applyFill="1" applyBorder="1" applyAlignment="1" applyProtection="1">
      <alignment horizontal="center" vertical="center"/>
      <protection hidden="1"/>
    </xf>
    <xf numFmtId="181" fontId="84" fillId="0" borderId="21" xfId="1" applyNumberFormat="1" applyFont="1" applyFill="1" applyBorder="1" applyAlignment="1" applyProtection="1">
      <alignment horizontal="center" vertical="center"/>
      <protection hidden="1"/>
    </xf>
    <xf numFmtId="181" fontId="84" fillId="0" borderId="17" xfId="1" applyNumberFormat="1" applyFont="1" applyFill="1" applyBorder="1" applyAlignment="1" applyProtection="1">
      <alignment horizontal="center" vertical="center"/>
      <protection hidden="1"/>
    </xf>
    <xf numFmtId="181" fontId="84" fillId="0" borderId="18" xfId="1" applyNumberFormat="1" applyFont="1" applyFill="1" applyBorder="1" applyAlignment="1" applyProtection="1">
      <alignment horizontal="center" vertical="center"/>
      <protection hidden="1"/>
    </xf>
    <xf numFmtId="181" fontId="79" fillId="0" borderId="11" xfId="0" applyNumberFormat="1" applyFont="1" applyBorder="1" applyAlignment="1" applyProtection="1">
      <alignment horizontal="center" vertical="center" wrapText="1"/>
      <protection hidden="1"/>
    </xf>
    <xf numFmtId="181" fontId="79" fillId="0" borderId="12" xfId="0" applyNumberFormat="1" applyFont="1" applyBorder="1" applyAlignment="1" applyProtection="1">
      <alignment horizontal="center" vertical="center" wrapText="1"/>
      <protection hidden="1"/>
    </xf>
    <xf numFmtId="181" fontId="79" fillId="0" borderId="22" xfId="0" applyNumberFormat="1" applyFont="1" applyBorder="1" applyAlignment="1" applyProtection="1">
      <alignment horizontal="center" vertical="center" wrapText="1"/>
      <protection hidden="1"/>
    </xf>
    <xf numFmtId="181" fontId="78" fillId="0" borderId="17" xfId="0" applyNumberFormat="1" applyFont="1" applyBorder="1" applyAlignment="1" applyProtection="1">
      <alignment horizontal="center" vertical="center" wrapText="1"/>
      <protection hidden="1"/>
    </xf>
    <xf numFmtId="181" fontId="78" fillId="0" borderId="18" xfId="0" applyNumberFormat="1" applyFont="1" applyBorder="1" applyAlignment="1" applyProtection="1">
      <alignment horizontal="center" vertical="center" wrapText="1"/>
      <protection hidden="1"/>
    </xf>
    <xf numFmtId="181" fontId="83" fillId="0" borderId="17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3" xfId="0" applyNumberFormat="1" applyFont="1" applyBorder="1" applyAlignment="1" applyProtection="1">
      <alignment horizontal="left" vertical="center" wrapText="1" indent="1"/>
      <protection hidden="1"/>
    </xf>
    <xf numFmtId="181" fontId="79" fillId="0" borderId="1" xfId="0" applyNumberFormat="1" applyFont="1" applyBorder="1" applyAlignment="1" applyProtection="1">
      <alignment horizontal="center" vertical="center" wrapText="1"/>
      <protection hidden="1"/>
    </xf>
    <xf numFmtId="181" fontId="79" fillId="0" borderId="180" xfId="0" applyNumberFormat="1" applyFont="1" applyBorder="1" applyAlignment="1" applyProtection="1">
      <alignment horizontal="center" vertical="center" wrapText="1"/>
      <protection hidden="1"/>
    </xf>
    <xf numFmtId="181" fontId="79" fillId="0" borderId="14" xfId="0" applyNumberFormat="1" applyFont="1" applyBorder="1" applyAlignment="1" applyProtection="1">
      <alignment horizontal="center" vertical="center" wrapText="1"/>
      <protection hidden="1"/>
    </xf>
    <xf numFmtId="181" fontId="78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0" xfId="0" applyNumberFormat="1" applyFont="1" applyBorder="1" applyAlignment="1" applyProtection="1">
      <alignment horizontal="center" vertical="center" textRotation="255" wrapText="1"/>
      <protection hidden="1"/>
    </xf>
    <xf numFmtId="0" fontId="81" fillId="0" borderId="62" xfId="1" applyNumberFormat="1" applyFont="1" applyFill="1" applyBorder="1" applyAlignment="1" applyProtection="1">
      <alignment horizontal="center" vertical="center"/>
      <protection hidden="1"/>
    </xf>
    <xf numFmtId="181" fontId="79" fillId="0" borderId="20" xfId="0" applyNumberFormat="1" applyFont="1" applyBorder="1" applyAlignment="1" applyProtection="1">
      <alignment horizontal="center" vertical="center" wrapText="1"/>
      <protection hidden="1"/>
    </xf>
    <xf numFmtId="181" fontId="79" fillId="0" borderId="21" xfId="0" applyNumberFormat="1" applyFont="1" applyBorder="1" applyAlignment="1" applyProtection="1">
      <alignment horizontal="center" vertical="center" wrapText="1"/>
      <protection hidden="1"/>
    </xf>
    <xf numFmtId="181" fontId="79" fillId="0" borderId="19" xfId="0" applyNumberFormat="1" applyFont="1" applyBorder="1" applyAlignment="1" applyProtection="1">
      <alignment horizontal="center" vertical="center" wrapText="1"/>
      <protection hidden="1"/>
    </xf>
    <xf numFmtId="181" fontId="84" fillId="0" borderId="16" xfId="1" applyNumberFormat="1" applyFont="1" applyFill="1" applyBorder="1" applyAlignment="1" applyProtection="1">
      <alignment horizontal="center" vertical="center"/>
      <protection hidden="1"/>
    </xf>
    <xf numFmtId="181" fontId="84" fillId="0" borderId="0" xfId="1" applyNumberFormat="1" applyFont="1" applyFill="1" applyBorder="1" applyAlignment="1" applyProtection="1">
      <alignment horizontal="center" vertical="center"/>
      <protection hidden="1"/>
    </xf>
    <xf numFmtId="181" fontId="79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44" fillId="0" borderId="20" xfId="0" applyNumberFormat="1" applyFont="1" applyBorder="1" applyAlignment="1" applyProtection="1">
      <alignment horizontal="center" vertical="center" wrapText="1"/>
      <protection hidden="1"/>
    </xf>
    <xf numFmtId="181" fontId="44" fillId="0" borderId="21" xfId="0" applyNumberFormat="1" applyFont="1" applyBorder="1" applyAlignment="1" applyProtection="1">
      <alignment horizontal="center" vertical="center" wrapText="1"/>
      <protection hidden="1"/>
    </xf>
    <xf numFmtId="181" fontId="44" fillId="0" borderId="16" xfId="0" applyNumberFormat="1" applyFont="1" applyBorder="1" applyAlignment="1" applyProtection="1">
      <alignment horizontal="center" vertical="center" wrapText="1"/>
      <protection hidden="1"/>
    </xf>
    <xf numFmtId="181" fontId="44" fillId="0" borderId="0" xfId="0" applyNumberFormat="1" applyFont="1" applyAlignment="1" applyProtection="1">
      <alignment horizontal="center" vertical="center" wrapText="1"/>
      <protection hidden="1"/>
    </xf>
    <xf numFmtId="181" fontId="44" fillId="0" borderId="17" xfId="0" applyNumberFormat="1" applyFont="1" applyBorder="1" applyAlignment="1" applyProtection="1">
      <alignment horizontal="center" vertical="center" wrapText="1"/>
      <protection hidden="1"/>
    </xf>
    <xf numFmtId="181" fontId="44" fillId="0" borderId="18" xfId="0" applyNumberFormat="1" applyFont="1" applyBorder="1" applyAlignment="1" applyProtection="1">
      <alignment horizontal="center" vertical="center" wrapText="1"/>
      <protection hidden="1"/>
    </xf>
    <xf numFmtId="181" fontId="81" fillId="0" borderId="12" xfId="0" applyNumberFormat="1" applyFont="1" applyBorder="1" applyAlignment="1" applyProtection="1">
      <alignment horizontal="left" vertical="center"/>
      <protection hidden="1"/>
    </xf>
    <xf numFmtId="181" fontId="81" fillId="0" borderId="22" xfId="0" applyNumberFormat="1" applyFont="1" applyBorder="1" applyAlignment="1" applyProtection="1">
      <alignment horizontal="left" vertical="center"/>
      <protection hidden="1"/>
    </xf>
    <xf numFmtId="181" fontId="81" fillId="0" borderId="20" xfId="0" applyNumberFormat="1" applyFont="1" applyBorder="1" applyAlignment="1" applyProtection="1">
      <alignment horizontal="center" vertical="center" textRotation="255"/>
      <protection hidden="1"/>
    </xf>
    <xf numFmtId="181" fontId="81" fillId="0" borderId="19" xfId="0" applyNumberFormat="1" applyFont="1" applyBorder="1" applyAlignment="1" applyProtection="1">
      <alignment horizontal="center" vertical="center" textRotation="255"/>
      <protection hidden="1"/>
    </xf>
    <xf numFmtId="181" fontId="81" fillId="0" borderId="16" xfId="0" applyNumberFormat="1" applyFont="1" applyBorder="1" applyAlignment="1" applyProtection="1">
      <alignment horizontal="center" vertical="center" textRotation="255"/>
      <protection hidden="1"/>
    </xf>
    <xf numFmtId="181" fontId="81" fillId="0" borderId="10" xfId="0" applyNumberFormat="1" applyFont="1" applyBorder="1" applyAlignment="1" applyProtection="1">
      <alignment horizontal="center" vertical="center" textRotation="255"/>
      <protection hidden="1"/>
    </xf>
    <xf numFmtId="181" fontId="81" fillId="0" borderId="17" xfId="0" applyNumberFormat="1" applyFont="1" applyBorder="1" applyAlignment="1" applyProtection="1">
      <alignment horizontal="center" vertical="center" textRotation="255"/>
      <protection hidden="1"/>
    </xf>
    <xf numFmtId="181" fontId="81" fillId="0" borderId="13" xfId="0" applyNumberFormat="1" applyFont="1" applyBorder="1" applyAlignment="1" applyProtection="1">
      <alignment horizontal="center" vertical="center" textRotation="255"/>
      <protection hidden="1"/>
    </xf>
    <xf numFmtId="181" fontId="78" fillId="0" borderId="171" xfId="0" applyNumberFormat="1" applyFont="1" applyBorder="1" applyAlignment="1" applyProtection="1">
      <alignment horizontal="distributed" vertical="center" wrapText="1"/>
      <protection hidden="1"/>
    </xf>
    <xf numFmtId="181" fontId="78" fillId="0" borderId="172" xfId="0" applyNumberFormat="1" applyFont="1" applyBorder="1" applyAlignment="1" applyProtection="1">
      <alignment horizontal="distributed" vertical="center" wrapText="1"/>
      <protection hidden="1"/>
    </xf>
    <xf numFmtId="181" fontId="78" fillId="0" borderId="173" xfId="0" applyNumberFormat="1" applyFont="1" applyBorder="1" applyAlignment="1" applyProtection="1">
      <alignment horizontal="distributed" vertical="center" wrapText="1"/>
      <protection hidden="1"/>
    </xf>
    <xf numFmtId="181" fontId="78" fillId="0" borderId="174" xfId="0" applyNumberFormat="1" applyFont="1" applyBorder="1" applyAlignment="1" applyProtection="1">
      <alignment horizontal="distributed" vertical="center" wrapText="1"/>
      <protection hidden="1"/>
    </xf>
    <xf numFmtId="181" fontId="78" fillId="0" borderId="66" xfId="0" applyNumberFormat="1" applyFont="1" applyBorder="1" applyAlignment="1" applyProtection="1">
      <alignment horizontal="distributed" vertical="center" wrapText="1"/>
      <protection hidden="1"/>
    </xf>
    <xf numFmtId="181" fontId="78" fillId="0" borderId="175" xfId="0" applyNumberFormat="1" applyFont="1" applyBorder="1" applyAlignment="1" applyProtection="1">
      <alignment horizontal="distributed" vertical="center" wrapText="1"/>
      <protection hidden="1"/>
    </xf>
    <xf numFmtId="181" fontId="78" fillId="0" borderId="176" xfId="0" applyNumberFormat="1" applyFont="1" applyBorder="1" applyAlignment="1" applyProtection="1">
      <alignment horizontal="distributed" vertical="center" wrapText="1"/>
      <protection hidden="1"/>
    </xf>
    <xf numFmtId="181" fontId="78" fillId="0" borderId="177" xfId="0" applyNumberFormat="1" applyFont="1" applyBorder="1" applyAlignment="1" applyProtection="1">
      <alignment horizontal="distributed" vertical="center" wrapText="1"/>
      <protection hidden="1"/>
    </xf>
    <xf numFmtId="181" fontId="78" fillId="0" borderId="178" xfId="0" applyNumberFormat="1" applyFont="1" applyBorder="1" applyAlignment="1" applyProtection="1">
      <alignment horizontal="distributed" vertical="center" wrapText="1"/>
      <protection hidden="1"/>
    </xf>
    <xf numFmtId="181" fontId="78" fillId="0" borderId="171" xfId="0" applyNumberFormat="1" applyFont="1" applyBorder="1" applyAlignment="1" applyProtection="1">
      <alignment horizontal="center" vertical="center" textRotation="255"/>
      <protection hidden="1"/>
    </xf>
    <xf numFmtId="181" fontId="78" fillId="0" borderId="173" xfId="0" applyNumberFormat="1" applyFont="1" applyBorder="1" applyAlignment="1" applyProtection="1">
      <alignment horizontal="center" vertical="center" textRotation="255"/>
      <protection hidden="1"/>
    </xf>
    <xf numFmtId="181" fontId="78" fillId="0" borderId="174" xfId="0" applyNumberFormat="1" applyFont="1" applyBorder="1" applyAlignment="1" applyProtection="1">
      <alignment horizontal="center" vertical="center" textRotation="255"/>
      <protection hidden="1"/>
    </xf>
    <xf numFmtId="181" fontId="78" fillId="0" borderId="175" xfId="0" applyNumberFormat="1" applyFont="1" applyBorder="1" applyAlignment="1" applyProtection="1">
      <alignment horizontal="center" vertical="center" textRotation="255"/>
      <protection hidden="1"/>
    </xf>
    <xf numFmtId="181" fontId="78" fillId="0" borderId="176" xfId="0" applyNumberFormat="1" applyFont="1" applyBorder="1" applyAlignment="1" applyProtection="1">
      <alignment horizontal="center" vertical="center" textRotation="255"/>
      <protection hidden="1"/>
    </xf>
    <xf numFmtId="181" fontId="78" fillId="0" borderId="178" xfId="0" applyNumberFormat="1" applyFont="1" applyBorder="1" applyAlignment="1" applyProtection="1">
      <alignment horizontal="center" vertical="center" textRotation="255"/>
      <protection hidden="1"/>
    </xf>
    <xf numFmtId="181" fontId="80" fillId="0" borderId="0" xfId="0" applyNumberFormat="1" applyFont="1" applyAlignment="1" applyProtection="1">
      <alignment horizontal="center" vertical="center"/>
      <protection hidden="1"/>
    </xf>
    <xf numFmtId="0" fontId="27" fillId="0" borderId="43" xfId="1" applyNumberFormat="1" applyFont="1" applyFill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top" textRotation="255"/>
      <protection hidden="1"/>
    </xf>
    <xf numFmtId="181" fontId="76" fillId="0" borderId="22" xfId="0" applyNumberFormat="1" applyFont="1" applyBorder="1" applyAlignment="1" applyProtection="1">
      <alignment horizontal="left" vertical="center"/>
      <protection hidden="1"/>
    </xf>
    <xf numFmtId="0" fontId="81" fillId="0" borderId="42" xfId="0" applyFont="1" applyBorder="1" applyAlignment="1" applyProtection="1">
      <alignment horizontal="center" vertical="center"/>
      <protection hidden="1"/>
    </xf>
    <xf numFmtId="181" fontId="87" fillId="0" borderId="16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10" xfId="1" applyNumberFormat="1" applyFont="1" applyFill="1" applyBorder="1" applyAlignment="1" applyProtection="1">
      <alignment horizontal="right" vertical="center" indent="1"/>
      <protection hidden="1"/>
    </xf>
    <xf numFmtId="181" fontId="78" fillId="0" borderId="135" xfId="0" applyNumberFormat="1" applyFont="1" applyBorder="1" applyAlignment="1" applyProtection="1">
      <alignment horizontal="left" vertical="center"/>
      <protection hidden="1"/>
    </xf>
    <xf numFmtId="181" fontId="78" fillId="0" borderId="140" xfId="0" applyNumberFormat="1" applyFont="1" applyBorder="1" applyAlignment="1" applyProtection="1">
      <alignment horizontal="left" vertical="center"/>
      <protection hidden="1"/>
    </xf>
    <xf numFmtId="181" fontId="78" fillId="0" borderId="134" xfId="0" applyNumberFormat="1" applyFont="1" applyBorder="1" applyAlignment="1" applyProtection="1">
      <alignment horizontal="left" vertical="center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0" fontId="31" fillId="0" borderId="12" xfId="0" applyFont="1" applyBorder="1" applyAlignment="1" applyProtection="1">
      <alignment horizontal="center" vertical="center"/>
      <protection hidden="1"/>
    </xf>
    <xf numFmtId="0" fontId="31" fillId="0" borderId="37" xfId="0" applyFont="1" applyBorder="1" applyAlignment="1" applyProtection="1">
      <alignment horizontal="center" vertical="center"/>
      <protection hidden="1"/>
    </xf>
    <xf numFmtId="181" fontId="45" fillId="0" borderId="0" xfId="0" applyNumberFormat="1" applyFont="1" applyAlignment="1" applyProtection="1">
      <alignment horizontal="center" vertical="top" shrinkToFit="1"/>
      <protection locked="0"/>
    </xf>
    <xf numFmtId="181" fontId="45" fillId="0" borderId="0" xfId="0" applyNumberFormat="1" applyFont="1" applyAlignment="1" applyProtection="1">
      <alignment horizontal="left" vertical="top" wrapText="1"/>
      <protection locked="0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20" xfId="0" applyNumberFormat="1" applyFont="1" applyBorder="1" applyAlignment="1" applyProtection="1">
      <alignment horizontal="center" vertical="center"/>
      <protection locked="0"/>
    </xf>
    <xf numFmtId="181" fontId="28" fillId="0" borderId="21" xfId="0" applyNumberFormat="1" applyFont="1" applyBorder="1" applyAlignment="1" applyProtection="1">
      <alignment horizontal="center" vertical="center"/>
      <protection locked="0"/>
    </xf>
    <xf numFmtId="181" fontId="28" fillId="0" borderId="19" xfId="0" applyNumberFormat="1" applyFont="1" applyBorder="1" applyAlignment="1" applyProtection="1">
      <alignment horizontal="center" vertical="center"/>
      <protection locked="0"/>
    </xf>
    <xf numFmtId="181" fontId="28" fillId="0" borderId="17" xfId="0" applyNumberFormat="1" applyFont="1" applyBorder="1" applyAlignment="1" applyProtection="1">
      <alignment horizontal="center" vertical="center"/>
      <protection locked="0"/>
    </xf>
    <xf numFmtId="181" fontId="28" fillId="0" borderId="18" xfId="0" applyNumberFormat="1" applyFont="1" applyBorder="1" applyAlignment="1" applyProtection="1">
      <alignment horizontal="center" vertical="center"/>
      <protection locked="0"/>
    </xf>
    <xf numFmtId="181" fontId="28" fillId="0" borderId="13" xfId="0" applyNumberFormat="1" applyFont="1" applyBorder="1" applyAlignment="1" applyProtection="1">
      <alignment horizontal="center" vertical="center"/>
      <protection locked="0"/>
    </xf>
    <xf numFmtId="181" fontId="32" fillId="0" borderId="99" xfId="0" applyNumberFormat="1" applyFont="1" applyBorder="1" applyAlignment="1" applyProtection="1">
      <alignment horizontal="center" vertical="center"/>
      <protection locked="0"/>
    </xf>
    <xf numFmtId="181" fontId="32" fillId="0" borderId="0" xfId="0" applyNumberFormat="1" applyFont="1" applyAlignment="1" applyProtection="1">
      <alignment horizontal="center" vertical="center"/>
      <protection locked="0"/>
    </xf>
    <xf numFmtId="181" fontId="32" fillId="0" borderId="100" xfId="0" applyNumberFormat="1" applyFont="1" applyBorder="1" applyAlignment="1" applyProtection="1">
      <alignment horizontal="center" vertical="center"/>
      <protection locked="0"/>
    </xf>
    <xf numFmtId="181" fontId="29" fillId="0" borderId="1" xfId="0" applyNumberFormat="1" applyFont="1" applyBorder="1" applyAlignment="1" applyProtection="1">
      <alignment horizontal="center" vertical="center"/>
      <protection locked="0"/>
    </xf>
    <xf numFmtId="0" fontId="27" fillId="0" borderId="40" xfId="1" applyNumberFormat="1" applyFont="1" applyFill="1" applyBorder="1" applyAlignment="1" applyProtection="1">
      <alignment horizontal="center" vertical="center"/>
      <protection locked="0"/>
    </xf>
    <xf numFmtId="0" fontId="27" fillId="0" borderId="12" xfId="1" applyNumberFormat="1" applyFont="1" applyFill="1" applyBorder="1" applyAlignment="1" applyProtection="1">
      <alignment horizontal="center" vertical="center"/>
      <protection locked="0"/>
    </xf>
    <xf numFmtId="0" fontId="27" fillId="0" borderId="22" xfId="1" applyNumberFormat="1" applyFont="1" applyFill="1" applyBorder="1" applyAlignment="1" applyProtection="1">
      <alignment horizontal="center" vertical="center"/>
      <protection locked="0"/>
    </xf>
    <xf numFmtId="181" fontId="19" fillId="0" borderId="17" xfId="0" applyNumberFormat="1" applyFont="1" applyBorder="1" applyAlignment="1" applyProtection="1">
      <alignment horizontal="center" vertical="center" wrapText="1"/>
      <protection locked="0"/>
    </xf>
    <xf numFmtId="181" fontId="19" fillId="0" borderId="18" xfId="0" applyNumberFormat="1" applyFont="1" applyBorder="1" applyAlignment="1" applyProtection="1">
      <alignment horizontal="center" vertical="center" wrapText="1"/>
      <protection locked="0"/>
    </xf>
    <xf numFmtId="181" fontId="19" fillId="0" borderId="13" xfId="0" applyNumberFormat="1" applyFont="1" applyBorder="1" applyAlignment="1" applyProtection="1">
      <alignment horizontal="center" vertical="center" wrapText="1"/>
      <protection locked="0"/>
    </xf>
    <xf numFmtId="181" fontId="25" fillId="0" borderId="1" xfId="0" applyNumberFormat="1" applyFont="1" applyBorder="1" applyAlignment="1" applyProtection="1">
      <alignment horizontal="center" vertical="center" wrapText="1"/>
      <protection locked="0"/>
    </xf>
    <xf numFmtId="181" fontId="27" fillId="0" borderId="20" xfId="0" applyNumberFormat="1" applyFont="1" applyBorder="1" applyAlignment="1" applyProtection="1">
      <alignment horizontal="center" vertical="center" textRotation="255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7" fillId="0" borderId="19" xfId="0" applyNumberFormat="1" applyFont="1" applyBorder="1" applyAlignment="1" applyProtection="1">
      <alignment horizontal="center" vertical="center" textRotation="255"/>
      <protection locked="0"/>
    </xf>
    <xf numFmtId="181" fontId="19" fillId="0" borderId="90" xfId="0" applyNumberFormat="1" applyFont="1" applyBorder="1" applyAlignment="1" applyProtection="1">
      <alignment horizontal="center" vertical="center"/>
      <protection locked="0"/>
    </xf>
    <xf numFmtId="181" fontId="26" fillId="0" borderId="20" xfId="0" applyNumberFormat="1" applyFont="1" applyBorder="1" applyAlignment="1" applyProtection="1">
      <alignment horizontal="center" vertical="center" wrapText="1"/>
      <protection locked="0"/>
    </xf>
    <xf numFmtId="181" fontId="26" fillId="0" borderId="21" xfId="0" applyNumberFormat="1" applyFont="1" applyBorder="1" applyAlignment="1" applyProtection="1">
      <alignment horizontal="center" vertical="center" wrapText="1"/>
      <protection locked="0"/>
    </xf>
    <xf numFmtId="181" fontId="26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20" xfId="0" applyNumberFormat="1" applyFont="1" applyBorder="1" applyAlignment="1" applyProtection="1">
      <alignment horizontal="left" vertical="center" wrapText="1" indent="1"/>
      <protection locked="0"/>
    </xf>
    <xf numFmtId="181" fontId="23" fillId="0" borderId="2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9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7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8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" xfId="0" applyNumberFormat="1" applyFont="1" applyBorder="1" applyAlignment="1" applyProtection="1">
      <alignment horizontal="left" vertical="center" wrapText="1" indent="1"/>
      <protection locked="0"/>
    </xf>
    <xf numFmtId="181" fontId="45" fillId="0" borderId="92" xfId="0" applyNumberFormat="1" applyFont="1" applyBorder="1" applyAlignment="1" applyProtection="1">
      <alignment horizontal="center" vertical="top" wrapText="1"/>
      <protection locked="0"/>
    </xf>
    <xf numFmtId="181" fontId="45" fillId="0" borderId="92" xfId="0" applyNumberFormat="1" applyFont="1" applyBorder="1" applyAlignment="1" applyProtection="1">
      <alignment horizontal="center" vertical="top" shrinkToFit="1"/>
      <protection locked="0"/>
    </xf>
    <xf numFmtId="181" fontId="45" fillId="0" borderId="92" xfId="0" applyNumberFormat="1" applyFont="1" applyBorder="1" applyAlignment="1" applyProtection="1">
      <alignment horizontal="left" vertical="top" wrapText="1"/>
      <protection locked="0"/>
    </xf>
    <xf numFmtId="181" fontId="45" fillId="0" borderId="0" xfId="0" applyNumberFormat="1" applyFont="1" applyAlignment="1" applyProtection="1">
      <alignment horizontal="center" vertical="center"/>
      <protection locked="0"/>
    </xf>
    <xf numFmtId="181" fontId="36" fillId="0" borderId="1" xfId="0" applyNumberFormat="1" applyFont="1" applyBorder="1" applyAlignment="1" applyProtection="1">
      <alignment horizontal="center" vertical="center" textRotation="255"/>
      <protection locked="0"/>
    </xf>
    <xf numFmtId="181" fontId="62" fillId="0" borderId="91" xfId="0" applyNumberFormat="1" applyFont="1" applyBorder="1" applyAlignment="1" applyProtection="1">
      <alignment horizontal="center" vertical="center" wrapText="1"/>
      <protection locked="0"/>
    </xf>
    <xf numFmtId="181" fontId="62" fillId="0" borderId="92" xfId="0" applyNumberFormat="1" applyFont="1" applyBorder="1" applyAlignment="1" applyProtection="1">
      <alignment horizontal="center" vertical="center" wrapText="1"/>
      <protection locked="0"/>
    </xf>
    <xf numFmtId="181" fontId="62" fillId="0" borderId="93" xfId="0" applyNumberFormat="1" applyFont="1" applyBorder="1" applyAlignment="1" applyProtection="1">
      <alignment horizontal="center" vertical="center" wrapText="1"/>
      <protection locked="0"/>
    </xf>
    <xf numFmtId="181" fontId="62" fillId="0" borderId="99" xfId="0" applyNumberFormat="1" applyFont="1" applyBorder="1" applyAlignment="1" applyProtection="1">
      <alignment horizontal="center" vertical="center" wrapText="1"/>
      <protection locked="0"/>
    </xf>
    <xf numFmtId="181" fontId="62" fillId="0" borderId="0" xfId="0" applyNumberFormat="1" applyFont="1" applyAlignment="1" applyProtection="1">
      <alignment horizontal="center" vertical="center" wrapText="1"/>
      <protection locked="0"/>
    </xf>
    <xf numFmtId="181" fontId="62" fillId="0" borderId="100" xfId="0" applyNumberFormat="1" applyFont="1" applyBorder="1" applyAlignment="1" applyProtection="1">
      <alignment horizontal="center" vertical="center" wrapText="1"/>
      <protection locked="0"/>
    </xf>
    <xf numFmtId="181" fontId="62" fillId="0" borderId="101" xfId="0" applyNumberFormat="1" applyFont="1" applyBorder="1" applyAlignment="1" applyProtection="1">
      <alignment horizontal="center" vertical="center" wrapText="1"/>
      <protection locked="0"/>
    </xf>
    <xf numFmtId="181" fontId="62" fillId="0" borderId="102" xfId="0" applyNumberFormat="1" applyFont="1" applyBorder="1" applyAlignment="1" applyProtection="1">
      <alignment horizontal="center" vertical="center" wrapText="1"/>
      <protection locked="0"/>
    </xf>
    <xf numFmtId="181" fontId="62" fillId="0" borderId="103" xfId="0" applyNumberFormat="1" applyFont="1" applyBorder="1" applyAlignment="1" applyProtection="1">
      <alignment horizontal="center" vertical="center" wrapText="1"/>
      <protection locked="0"/>
    </xf>
    <xf numFmtId="181" fontId="38" fillId="0" borderId="79" xfId="0" applyNumberFormat="1" applyFont="1" applyBorder="1" applyAlignment="1" applyProtection="1">
      <alignment horizontal="center" vertical="center"/>
      <protection locked="0"/>
    </xf>
    <xf numFmtId="181" fontId="38" fillId="0" borderId="0" xfId="0" applyNumberFormat="1" applyFont="1" applyAlignment="1" applyProtection="1">
      <alignment horizontal="center" vertical="center"/>
      <protection locked="0"/>
    </xf>
    <xf numFmtId="181" fontId="38" fillId="0" borderId="144" xfId="0" applyNumberFormat="1" applyFont="1" applyBorder="1" applyAlignment="1" applyProtection="1">
      <alignment horizontal="center" vertical="center"/>
      <protection locked="0"/>
    </xf>
    <xf numFmtId="181" fontId="38" fillId="0" borderId="80" xfId="0" applyNumberFormat="1" applyFont="1" applyBorder="1" applyAlignment="1" applyProtection="1">
      <alignment horizontal="center" vertical="center"/>
      <protection locked="0"/>
    </xf>
    <xf numFmtId="181" fontId="38" fillId="0" borderId="83" xfId="0" applyNumberFormat="1" applyFont="1" applyBorder="1" applyAlignment="1" applyProtection="1">
      <alignment horizontal="center" vertical="center"/>
      <protection locked="0"/>
    </xf>
    <xf numFmtId="181" fontId="38" fillId="0" borderId="81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center" vertical="top" wrapText="1"/>
      <protection locked="0"/>
    </xf>
    <xf numFmtId="49" fontId="0" fillId="0" borderId="0" xfId="0" applyNumberFormat="1" applyAlignment="1" applyProtection="1">
      <alignment horizontal="center" vertical="top"/>
      <protection locked="0"/>
    </xf>
    <xf numFmtId="181" fontId="63" fillId="0" borderId="110" xfId="0" applyNumberFormat="1" applyFont="1" applyBorder="1" applyAlignment="1" applyProtection="1">
      <alignment horizontal="center" vertical="center"/>
      <protection locked="0"/>
    </xf>
    <xf numFmtId="181" fontId="63" fillId="0" borderId="111" xfId="0" applyNumberFormat="1" applyFont="1" applyBorder="1" applyAlignment="1" applyProtection="1">
      <alignment horizontal="center" vertical="center"/>
      <protection locked="0"/>
    </xf>
    <xf numFmtId="181" fontId="63" fillId="0" borderId="112" xfId="0" applyNumberFormat="1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1" xfId="0" applyNumberFormat="1" applyFont="1" applyBorder="1" applyAlignment="1" applyProtection="1">
      <alignment horizontal="center" vertical="center" wrapText="1"/>
      <protection locked="0"/>
    </xf>
    <xf numFmtId="181" fontId="25" fillId="0" borderId="12" xfId="0" applyNumberFormat="1" applyFont="1" applyBorder="1" applyAlignment="1" applyProtection="1">
      <alignment horizontal="center" vertical="center" wrapText="1"/>
      <protection locked="0"/>
    </xf>
    <xf numFmtId="181" fontId="25" fillId="0" borderId="22" xfId="0" applyNumberFormat="1" applyFont="1" applyBorder="1" applyAlignment="1" applyProtection="1">
      <alignment horizontal="center" vertical="center" wrapText="1"/>
      <protection locked="0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center" vertical="center" wrapText="1"/>
      <protection locked="0"/>
    </xf>
    <xf numFmtId="0" fontId="27" fillId="0" borderId="37" xfId="0" applyFont="1" applyBorder="1" applyAlignment="1" applyProtection="1">
      <alignment horizontal="center" vertical="center" wrapText="1"/>
      <protection locked="0"/>
    </xf>
    <xf numFmtId="181" fontId="71" fillId="0" borderId="77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2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78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0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3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1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1" xfId="0" applyNumberFormat="1" applyFont="1" applyBorder="1" applyAlignment="1" applyProtection="1">
      <alignment horizontal="center" vertical="center" wrapText="1"/>
      <protection locked="0"/>
    </xf>
    <xf numFmtId="181" fontId="66" fillId="0" borderId="92" xfId="0" applyNumberFormat="1" applyFont="1" applyBorder="1" applyAlignment="1" applyProtection="1">
      <alignment horizontal="center" vertical="center" wrapText="1"/>
      <protection locked="0"/>
    </xf>
    <xf numFmtId="181" fontId="66" fillId="0" borderId="93" xfId="0" applyNumberFormat="1" applyFont="1" applyBorder="1" applyAlignment="1" applyProtection="1">
      <alignment horizontal="center" vertical="center" wrapText="1"/>
      <protection locked="0"/>
    </xf>
    <xf numFmtId="181" fontId="23" fillId="0" borderId="9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2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3" xfId="0" applyNumberFormat="1" applyFont="1" applyBorder="1" applyAlignment="1" applyProtection="1">
      <alignment horizontal="left" vertical="center" wrapText="1" indent="1"/>
      <protection locked="0"/>
    </xf>
    <xf numFmtId="181" fontId="63" fillId="0" borderId="91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3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01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03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1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2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3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1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1" xfId="0" applyNumberFormat="1" applyFont="1" applyBorder="1" applyAlignment="1" applyProtection="1">
      <alignment horizontal="center" vertical="center" wrapText="1"/>
      <protection locked="0"/>
    </xf>
    <xf numFmtId="181" fontId="68" fillId="0" borderId="92" xfId="0" applyNumberFormat="1" applyFont="1" applyBorder="1" applyAlignment="1" applyProtection="1">
      <alignment horizontal="center" vertical="center" wrapText="1"/>
      <protection locked="0"/>
    </xf>
    <xf numFmtId="181" fontId="68" fillId="0" borderId="93" xfId="0" applyNumberFormat="1" applyFont="1" applyBorder="1" applyAlignment="1" applyProtection="1">
      <alignment horizontal="center" vertical="center" wrapText="1"/>
      <protection locked="0"/>
    </xf>
    <xf numFmtId="181" fontId="68" fillId="0" borderId="99" xfId="0" applyNumberFormat="1" applyFont="1" applyBorder="1" applyAlignment="1" applyProtection="1">
      <alignment horizontal="center" vertical="center" wrapText="1"/>
      <protection locked="0"/>
    </xf>
    <xf numFmtId="181" fontId="68" fillId="0" borderId="0" xfId="0" applyNumberFormat="1" applyFont="1" applyAlignment="1" applyProtection="1">
      <alignment horizontal="center" vertical="center" wrapText="1"/>
      <protection locked="0"/>
    </xf>
    <xf numFmtId="181" fontId="68" fillId="0" borderId="100" xfId="0" applyNumberFormat="1" applyFont="1" applyBorder="1" applyAlignment="1" applyProtection="1">
      <alignment horizontal="center" vertical="center" wrapText="1"/>
      <protection locked="0"/>
    </xf>
    <xf numFmtId="181" fontId="68" fillId="0" borderId="101" xfId="0" applyNumberFormat="1" applyFont="1" applyBorder="1" applyAlignment="1" applyProtection="1">
      <alignment horizontal="center" vertical="center" wrapText="1"/>
      <protection locked="0"/>
    </xf>
    <xf numFmtId="181" fontId="68" fillId="0" borderId="102" xfId="0" applyNumberFormat="1" applyFont="1" applyBorder="1" applyAlignment="1" applyProtection="1">
      <alignment horizontal="center" vertical="center" wrapText="1"/>
      <protection locked="0"/>
    </xf>
    <xf numFmtId="181" fontId="68" fillId="0" borderId="103" xfId="0" applyNumberFormat="1" applyFont="1" applyBorder="1" applyAlignment="1" applyProtection="1">
      <alignment horizontal="center" vertical="center" wrapText="1"/>
      <protection locked="0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0" xfId="0" applyNumberFormat="1" applyFont="1" applyAlignment="1" applyProtection="1">
      <alignment horizontal="center" vertical="center" textRotation="255" shrinkToFit="1"/>
      <protection locked="0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locked="0"/>
    </xf>
    <xf numFmtId="181" fontId="63" fillId="0" borderId="91" xfId="0" applyNumberFormat="1" applyFont="1" applyBorder="1" applyAlignment="1" applyProtection="1">
      <alignment horizontal="center" vertical="center"/>
      <protection locked="0"/>
    </xf>
    <xf numFmtId="181" fontId="63" fillId="0" borderId="92" xfId="0" applyNumberFormat="1" applyFont="1" applyBorder="1" applyAlignment="1" applyProtection="1">
      <alignment horizontal="center" vertical="center"/>
      <protection locked="0"/>
    </xf>
    <xf numFmtId="181" fontId="63" fillId="0" borderId="93" xfId="0" applyNumberFormat="1" applyFont="1" applyBorder="1" applyAlignment="1" applyProtection="1">
      <alignment horizontal="center" vertical="center"/>
      <protection locked="0"/>
    </xf>
    <xf numFmtId="181" fontId="27" fillId="0" borderId="20" xfId="0" applyNumberFormat="1" applyFont="1" applyBorder="1" applyAlignment="1" applyProtection="1">
      <alignment horizontal="center" vertical="center"/>
      <protection locked="0"/>
    </xf>
    <xf numFmtId="181" fontId="27" fillId="0" borderId="21" xfId="0" applyNumberFormat="1" applyFont="1" applyBorder="1" applyAlignment="1" applyProtection="1">
      <alignment horizontal="center" vertical="center"/>
      <protection locked="0"/>
    </xf>
    <xf numFmtId="181" fontId="27" fillId="0" borderId="19" xfId="0" applyNumberFormat="1" applyFont="1" applyBorder="1" applyAlignment="1" applyProtection="1">
      <alignment horizontal="center" vertical="center"/>
      <protection locked="0"/>
    </xf>
    <xf numFmtId="181" fontId="27" fillId="0" borderId="91" xfId="0" applyNumberFormat="1" applyFont="1" applyBorder="1" applyAlignment="1" applyProtection="1">
      <alignment horizontal="center" vertical="center"/>
      <protection hidden="1"/>
    </xf>
    <xf numFmtId="181" fontId="27" fillId="0" borderId="92" xfId="0" applyNumberFormat="1" applyFont="1" applyBorder="1" applyAlignment="1" applyProtection="1">
      <alignment horizontal="center" vertical="center"/>
      <protection hidden="1"/>
    </xf>
    <xf numFmtId="181" fontId="27" fillId="0" borderId="93" xfId="0" applyNumberFormat="1" applyFont="1" applyBorder="1" applyAlignment="1" applyProtection="1">
      <alignment horizontal="center" vertical="center"/>
      <protection hidden="1"/>
    </xf>
    <xf numFmtId="181" fontId="27" fillId="0" borderId="101" xfId="0" applyNumberFormat="1" applyFont="1" applyBorder="1" applyAlignment="1" applyProtection="1">
      <alignment horizontal="center" vertical="center"/>
      <protection hidden="1"/>
    </xf>
    <xf numFmtId="181" fontId="27" fillId="0" borderId="102" xfId="0" applyNumberFormat="1" applyFont="1" applyBorder="1" applyAlignment="1" applyProtection="1">
      <alignment horizontal="center" vertical="center"/>
      <protection hidden="1"/>
    </xf>
    <xf numFmtId="181" fontId="27" fillId="0" borderId="103" xfId="0" applyNumberFormat="1" applyFont="1" applyBorder="1" applyAlignment="1" applyProtection="1">
      <alignment horizontal="center" vertical="center"/>
      <protection hidden="1"/>
    </xf>
    <xf numFmtId="181" fontId="30" fillId="0" borderId="90" xfId="0" applyNumberFormat="1" applyFont="1" applyBorder="1" applyAlignment="1" applyProtection="1">
      <alignment horizontal="left" vertical="top"/>
      <protection locked="0"/>
    </xf>
    <xf numFmtId="181" fontId="61" fillId="0" borderId="91" xfId="0" applyNumberFormat="1" applyFont="1" applyBorder="1" applyAlignment="1" applyProtection="1">
      <alignment horizontal="center" vertical="center" textRotation="255"/>
      <protection locked="0"/>
    </xf>
    <xf numFmtId="181" fontId="61" fillId="0" borderId="93" xfId="0" applyNumberFormat="1" applyFont="1" applyBorder="1" applyAlignment="1" applyProtection="1">
      <alignment horizontal="center" vertical="center" textRotation="255"/>
      <protection locked="0"/>
    </xf>
    <xf numFmtId="181" fontId="61" fillId="0" borderId="99" xfId="0" applyNumberFormat="1" applyFont="1" applyBorder="1" applyAlignment="1" applyProtection="1">
      <alignment horizontal="center" vertical="center" textRotation="255"/>
      <protection locked="0"/>
    </xf>
    <xf numFmtId="181" fontId="61" fillId="0" borderId="100" xfId="0" applyNumberFormat="1" applyFont="1" applyBorder="1" applyAlignment="1" applyProtection="1">
      <alignment horizontal="center" vertical="center" textRotation="255"/>
      <protection locked="0"/>
    </xf>
    <xf numFmtId="181" fontId="71" fillId="0" borderId="71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2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3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1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2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3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1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2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3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87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88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89" xfId="1" applyNumberFormat="1" applyFont="1" applyFill="1" applyBorder="1" applyAlignment="1" applyProtection="1">
      <alignment horizontal="center" vertical="center" wrapText="1"/>
      <protection locked="0"/>
    </xf>
    <xf numFmtId="181" fontId="69" fillId="0" borderId="153" xfId="0" applyNumberFormat="1" applyFont="1" applyBorder="1" applyAlignment="1" applyProtection="1">
      <alignment horizontal="center" vertical="center" wrapText="1"/>
      <protection locked="0"/>
    </xf>
    <xf numFmtId="181" fontId="69" fillId="0" borderId="154" xfId="0" applyNumberFormat="1" applyFont="1" applyBorder="1" applyAlignment="1" applyProtection="1">
      <alignment horizontal="center" vertical="center" wrapText="1"/>
      <protection locked="0"/>
    </xf>
    <xf numFmtId="181" fontId="69" fillId="0" borderId="155" xfId="0" applyNumberFormat="1" applyFont="1" applyBorder="1" applyAlignment="1" applyProtection="1">
      <alignment horizontal="center" vertical="center" wrapText="1"/>
      <protection locked="0"/>
    </xf>
    <xf numFmtId="181" fontId="33" fillId="0" borderId="79" xfId="0" applyNumberFormat="1" applyFont="1" applyBorder="1" applyAlignment="1" applyProtection="1">
      <alignment horizontal="center" vertical="center"/>
      <protection locked="0"/>
    </xf>
    <xf numFmtId="181" fontId="33" fillId="0" borderId="0" xfId="0" applyNumberFormat="1" applyFont="1" applyAlignment="1" applyProtection="1">
      <alignment horizontal="center" vertical="center"/>
      <protection locked="0"/>
    </xf>
    <xf numFmtId="181" fontId="33" fillId="0" borderId="80" xfId="0" applyNumberFormat="1" applyFont="1" applyBorder="1" applyAlignment="1" applyProtection="1">
      <alignment horizontal="center" vertical="center"/>
      <protection locked="0"/>
    </xf>
    <xf numFmtId="181" fontId="33" fillId="0" borderId="83" xfId="0" applyNumberFormat="1" applyFont="1" applyBorder="1" applyAlignment="1" applyProtection="1">
      <alignment horizontal="center" vertical="center"/>
      <protection locked="0"/>
    </xf>
    <xf numFmtId="181" fontId="56" fillId="0" borderId="157" xfId="1" applyNumberFormat="1" applyFont="1" applyFill="1" applyBorder="1" applyAlignment="1" applyProtection="1">
      <alignment horizontal="right" vertical="center"/>
      <protection locked="0"/>
    </xf>
    <xf numFmtId="181" fontId="56" fillId="0" borderId="157" xfId="0" applyNumberFormat="1" applyFont="1" applyBorder="1" applyAlignment="1" applyProtection="1">
      <alignment horizontal="right" vertical="center" wrapText="1"/>
      <protection locked="0"/>
    </xf>
    <xf numFmtId="181" fontId="56" fillId="0" borderId="158" xfId="0" applyNumberFormat="1" applyFont="1" applyBorder="1" applyAlignment="1" applyProtection="1">
      <alignment horizontal="right" vertical="center" wrapText="1"/>
      <protection locked="0"/>
    </xf>
    <xf numFmtId="181" fontId="75" fillId="0" borderId="75" xfId="1" applyNumberFormat="1" applyFont="1" applyFill="1" applyBorder="1" applyAlignment="1" applyProtection="1">
      <alignment horizontal="center" vertical="center" wrapText="1"/>
      <protection locked="0"/>
    </xf>
    <xf numFmtId="181" fontId="34" fillId="0" borderId="160" xfId="1" applyNumberFormat="1" applyFont="1" applyFill="1" applyBorder="1" applyAlignment="1" applyProtection="1">
      <alignment horizontal="center" vertical="center"/>
      <protection locked="0"/>
    </xf>
    <xf numFmtId="181" fontId="36" fillId="0" borderId="160" xfId="0" applyNumberFormat="1" applyFont="1" applyBorder="1" applyAlignment="1" applyProtection="1">
      <alignment horizontal="center" vertical="center" wrapText="1"/>
      <protection locked="0"/>
    </xf>
    <xf numFmtId="181" fontId="36" fillId="0" borderId="161" xfId="0" applyNumberFormat="1" applyFont="1" applyBorder="1" applyAlignment="1" applyProtection="1">
      <alignment horizontal="center" vertical="center" wrapText="1"/>
      <protection locked="0"/>
    </xf>
    <xf numFmtId="181" fontId="45" fillId="0" borderId="0" xfId="0" applyNumberFormat="1" applyFont="1" applyAlignment="1" applyProtection="1">
      <alignment horizontal="left" vertical="center" wrapText="1"/>
      <protection locked="0"/>
    </xf>
    <xf numFmtId="181" fontId="45" fillId="0" borderId="100" xfId="0" applyNumberFormat="1" applyFont="1" applyBorder="1" applyAlignment="1" applyProtection="1">
      <alignment horizontal="left" vertical="center" wrapText="1"/>
      <protection locked="0"/>
    </xf>
    <xf numFmtId="181" fontId="45" fillId="0" borderId="102" xfId="0" applyNumberFormat="1" applyFont="1" applyBorder="1" applyAlignment="1" applyProtection="1">
      <alignment horizontal="left" vertical="center" wrapText="1"/>
      <protection locked="0"/>
    </xf>
    <xf numFmtId="181" fontId="45" fillId="0" borderId="103" xfId="0" applyNumberFormat="1" applyFont="1" applyBorder="1" applyAlignment="1" applyProtection="1">
      <alignment horizontal="left" vertical="center" wrapText="1"/>
      <protection locked="0"/>
    </xf>
    <xf numFmtId="181" fontId="37" fillId="0" borderId="99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2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3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1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0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79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44" xfId="1" applyNumberFormat="1" applyFont="1" applyFill="1" applyBorder="1" applyAlignment="1" applyProtection="1">
      <alignment horizontal="right" vertical="center" indent="1"/>
      <protection hidden="1"/>
    </xf>
    <xf numFmtId="0" fontId="27" fillId="0" borderId="164" xfId="1" applyNumberFormat="1" applyFont="1" applyFill="1" applyBorder="1" applyAlignment="1" applyProtection="1">
      <alignment horizontal="center" vertical="center"/>
      <protection locked="0"/>
    </xf>
    <xf numFmtId="0" fontId="27" fillId="0" borderId="165" xfId="1" applyNumberFormat="1" applyFont="1" applyFill="1" applyBorder="1" applyAlignment="1" applyProtection="1">
      <alignment horizontal="center" vertical="center"/>
      <protection locked="0"/>
    </xf>
    <xf numFmtId="181" fontId="31" fillId="0" borderId="88" xfId="0" applyNumberFormat="1" applyFont="1" applyBorder="1" applyAlignment="1" applyProtection="1">
      <alignment horizontal="left" vertical="center"/>
      <protection locked="0"/>
    </xf>
    <xf numFmtId="181" fontId="31" fillId="0" borderId="89" xfId="0" applyNumberFormat="1" applyFont="1" applyBorder="1" applyAlignment="1" applyProtection="1">
      <alignment horizontal="left" vertical="center"/>
      <protection locked="0"/>
    </xf>
    <xf numFmtId="181" fontId="62" fillId="0" borderId="113" xfId="0" applyNumberFormat="1" applyFont="1" applyBorder="1" applyAlignment="1" applyProtection="1">
      <alignment horizontal="center" vertical="center" wrapText="1"/>
      <protection locked="0"/>
    </xf>
    <xf numFmtId="181" fontId="62" fillId="0" borderId="114" xfId="0" applyNumberFormat="1" applyFont="1" applyBorder="1" applyAlignment="1" applyProtection="1">
      <alignment horizontal="center" vertical="center" wrapText="1"/>
      <protection locked="0"/>
    </xf>
    <xf numFmtId="181" fontId="62" fillId="0" borderId="123" xfId="0" applyNumberFormat="1" applyFont="1" applyBorder="1" applyAlignment="1" applyProtection="1">
      <alignment horizontal="center" vertical="center" wrapText="1"/>
      <protection locked="0"/>
    </xf>
    <xf numFmtId="181" fontId="62" fillId="0" borderId="116" xfId="0" applyNumberFormat="1" applyFont="1" applyBorder="1" applyAlignment="1" applyProtection="1">
      <alignment horizontal="center" vertical="center" wrapText="1"/>
      <protection locked="0"/>
    </xf>
    <xf numFmtId="181" fontId="62" fillId="0" borderId="1" xfId="0" applyNumberFormat="1" applyFont="1" applyBorder="1" applyAlignment="1" applyProtection="1">
      <alignment horizontal="center" vertical="center" wrapText="1"/>
      <protection locked="0"/>
    </xf>
    <xf numFmtId="181" fontId="62" fillId="0" borderId="122" xfId="0" applyNumberFormat="1" applyFont="1" applyBorder="1" applyAlignment="1" applyProtection="1">
      <alignment horizontal="center" vertical="center" wrapText="1"/>
      <protection locked="0"/>
    </xf>
    <xf numFmtId="181" fontId="62" fillId="0" borderId="117" xfId="0" applyNumberFormat="1" applyFont="1" applyBorder="1" applyAlignment="1" applyProtection="1">
      <alignment horizontal="center" vertical="center" wrapText="1"/>
      <protection locked="0"/>
    </xf>
    <xf numFmtId="181" fontId="62" fillId="0" borderId="118" xfId="0" applyNumberFormat="1" applyFont="1" applyBorder="1" applyAlignment="1" applyProtection="1">
      <alignment horizontal="center" vertical="center" wrapText="1"/>
      <protection locked="0"/>
    </xf>
    <xf numFmtId="181" fontId="62" fillId="0" borderId="119" xfId="0" applyNumberFormat="1" applyFont="1" applyBorder="1" applyAlignment="1" applyProtection="1">
      <alignment horizontal="center" vertical="center" wrapText="1"/>
      <protection locked="0"/>
    </xf>
    <xf numFmtId="181" fontId="64" fillId="0" borderId="13" xfId="0" applyNumberFormat="1" applyFont="1" applyBorder="1" applyAlignment="1" applyProtection="1">
      <alignment horizontal="center" vertical="center" wrapText="1"/>
      <protection locked="0"/>
    </xf>
    <xf numFmtId="181" fontId="64" fillId="0" borderId="23" xfId="0" applyNumberFormat="1" applyFont="1" applyBorder="1" applyAlignment="1" applyProtection="1">
      <alignment horizontal="center" vertical="center" wrapText="1"/>
      <protection locked="0"/>
    </xf>
    <xf numFmtId="181" fontId="64" fillId="0" borderId="17" xfId="0" applyNumberFormat="1" applyFont="1" applyBorder="1" applyAlignment="1" applyProtection="1">
      <alignment horizontal="center" vertical="center" wrapText="1"/>
      <protection locked="0"/>
    </xf>
    <xf numFmtId="181" fontId="64" fillId="0" borderId="19" xfId="0" applyNumberFormat="1" applyFont="1" applyBorder="1" applyAlignment="1" applyProtection="1">
      <alignment horizontal="center" vertical="center" wrapText="1"/>
      <protection locked="0"/>
    </xf>
    <xf numFmtId="181" fontId="64" fillId="0" borderId="14" xfId="0" applyNumberFormat="1" applyFont="1" applyBorder="1" applyAlignment="1" applyProtection="1">
      <alignment horizontal="center" vertical="center" wrapText="1"/>
      <protection locked="0"/>
    </xf>
    <xf numFmtId="181" fontId="64" fillId="0" borderId="20" xfId="0" applyNumberFormat="1" applyFont="1" applyBorder="1" applyAlignment="1" applyProtection="1">
      <alignment horizontal="center" vertical="center" wrapText="1"/>
      <protection locked="0"/>
    </xf>
    <xf numFmtId="181" fontId="56" fillId="0" borderId="145" xfId="0" applyNumberFormat="1" applyFont="1" applyBorder="1" applyAlignment="1" applyProtection="1">
      <alignment horizontal="center" vertical="center" wrapText="1"/>
      <protection locked="0"/>
    </xf>
    <xf numFmtId="181" fontId="56" fillId="0" borderId="146" xfId="0" applyNumberFormat="1" applyFont="1" applyBorder="1" applyAlignment="1" applyProtection="1">
      <alignment horizontal="center" vertical="center" wrapText="1"/>
      <protection locked="0"/>
    </xf>
    <xf numFmtId="181" fontId="56" fillId="0" borderId="147" xfId="0" applyNumberFormat="1" applyFont="1" applyBorder="1" applyAlignment="1" applyProtection="1">
      <alignment horizontal="center" vertical="center" wrapText="1"/>
      <protection locked="0"/>
    </xf>
    <xf numFmtId="181" fontId="56" fillId="0" borderId="148" xfId="0" applyNumberFormat="1" applyFont="1" applyBorder="1" applyAlignment="1" applyProtection="1">
      <alignment horizontal="center" vertical="center" wrapText="1"/>
      <protection locked="0"/>
    </xf>
    <xf numFmtId="181" fontId="56" fillId="0" borderId="1" xfId="0" applyNumberFormat="1" applyFont="1" applyBorder="1" applyAlignment="1" applyProtection="1">
      <alignment horizontal="center" vertical="center" wrapText="1"/>
      <protection locked="0"/>
    </xf>
    <xf numFmtId="181" fontId="56" fillId="0" borderId="149" xfId="0" applyNumberFormat="1" applyFont="1" applyBorder="1" applyAlignment="1" applyProtection="1">
      <alignment horizontal="center" vertical="center" wrapText="1"/>
      <protection locked="0"/>
    </xf>
    <xf numFmtId="181" fontId="56" fillId="0" borderId="150" xfId="0" applyNumberFormat="1" applyFont="1" applyBorder="1" applyAlignment="1" applyProtection="1">
      <alignment horizontal="center" vertical="center" wrapText="1"/>
      <protection locked="0"/>
    </xf>
    <xf numFmtId="181" fontId="56" fillId="0" borderId="151" xfId="0" applyNumberFormat="1" applyFont="1" applyBorder="1" applyAlignment="1" applyProtection="1">
      <alignment horizontal="center" vertical="center" wrapText="1"/>
      <protection locked="0"/>
    </xf>
    <xf numFmtId="181" fontId="56" fillId="0" borderId="152" xfId="0" applyNumberFormat="1" applyFont="1" applyBorder="1" applyAlignment="1" applyProtection="1">
      <alignment horizontal="center" vertical="center" wrapText="1"/>
      <protection locked="0"/>
    </xf>
    <xf numFmtId="181" fontId="69" fillId="0" borderId="145" xfId="0" applyNumberFormat="1" applyFont="1" applyBorder="1" applyAlignment="1" applyProtection="1">
      <alignment horizontal="center" vertical="center" wrapText="1"/>
      <protection locked="0"/>
    </xf>
    <xf numFmtId="181" fontId="69" fillId="0" borderId="146" xfId="0" applyNumberFormat="1" applyFont="1" applyBorder="1" applyAlignment="1" applyProtection="1">
      <alignment horizontal="center" vertical="center" wrapText="1"/>
      <protection locked="0"/>
    </xf>
    <xf numFmtId="181" fontId="69" fillId="0" borderId="147" xfId="0" applyNumberFormat="1" applyFont="1" applyBorder="1" applyAlignment="1" applyProtection="1">
      <alignment horizontal="center" vertical="center" wrapText="1"/>
      <protection locked="0"/>
    </xf>
    <xf numFmtId="181" fontId="69" fillId="0" borderId="150" xfId="0" applyNumberFormat="1" applyFont="1" applyBorder="1" applyAlignment="1" applyProtection="1">
      <alignment horizontal="center" vertical="center" wrapText="1"/>
      <protection locked="0"/>
    </xf>
    <xf numFmtId="181" fontId="69" fillId="0" borderId="151" xfId="0" applyNumberFormat="1" applyFont="1" applyBorder="1" applyAlignment="1" applyProtection="1">
      <alignment horizontal="center" vertical="center" wrapText="1"/>
      <protection locked="0"/>
    </xf>
    <xf numFmtId="181" fontId="69" fillId="0" borderId="152" xfId="0" applyNumberFormat="1" applyFont="1" applyBorder="1" applyAlignment="1" applyProtection="1">
      <alignment horizontal="center" vertical="center" wrapText="1"/>
      <protection locked="0"/>
    </xf>
    <xf numFmtId="181" fontId="27" fillId="0" borderId="17" xfId="0" applyNumberFormat="1" applyFont="1" applyBorder="1" applyAlignment="1" applyProtection="1">
      <alignment horizontal="center" vertical="center"/>
      <protection locked="0"/>
    </xf>
    <xf numFmtId="181" fontId="27" fillId="0" borderId="18" xfId="0" applyNumberFormat="1" applyFont="1" applyBorder="1" applyAlignment="1" applyProtection="1">
      <alignment horizontal="center" vertical="center"/>
      <protection locked="0"/>
    </xf>
    <xf numFmtId="181" fontId="27" fillId="0" borderId="13" xfId="0" applyNumberFormat="1" applyFont="1" applyBorder="1" applyAlignment="1" applyProtection="1">
      <alignment horizontal="center" vertical="center"/>
      <protection locked="0"/>
    </xf>
    <xf numFmtId="181" fontId="22" fillId="0" borderId="11" xfId="0" applyNumberFormat="1" applyFont="1" applyBorder="1" applyAlignment="1" applyProtection="1">
      <alignment horizontal="center"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22" xfId="0" applyBorder="1" applyProtection="1">
      <alignment vertical="center"/>
      <protection locked="0"/>
    </xf>
    <xf numFmtId="181" fontId="22" fillId="0" borderId="12" xfId="0" applyNumberFormat="1" applyFont="1" applyBorder="1" applyAlignment="1" applyProtection="1">
      <alignment horizontal="center" vertical="center"/>
      <protection locked="0"/>
    </xf>
    <xf numFmtId="181" fontId="22" fillId="0" borderId="22" xfId="0" applyNumberFormat="1" applyFont="1" applyBorder="1" applyAlignment="1" applyProtection="1">
      <alignment horizontal="center" vertical="center"/>
      <protection locked="0"/>
    </xf>
    <xf numFmtId="181" fontId="22" fillId="0" borderId="1" xfId="0" applyNumberFormat="1" applyFont="1" applyBorder="1" applyAlignment="1" applyProtection="1">
      <alignment horizontal="center" vertical="center"/>
      <protection locked="0"/>
    </xf>
    <xf numFmtId="181" fontId="19" fillId="0" borderId="20" xfId="0" applyNumberFormat="1" applyFont="1" applyBorder="1" applyAlignment="1" applyProtection="1">
      <alignment horizontal="center" vertical="center"/>
      <protection locked="0"/>
    </xf>
    <xf numFmtId="181" fontId="19" fillId="0" borderId="21" xfId="0" applyNumberFormat="1" applyFont="1" applyBorder="1" applyAlignment="1" applyProtection="1">
      <alignment horizontal="center" vertical="center"/>
      <protection locked="0"/>
    </xf>
    <xf numFmtId="181" fontId="19" fillId="0" borderId="19" xfId="0" applyNumberFormat="1" applyFont="1" applyBorder="1" applyAlignment="1" applyProtection="1">
      <alignment horizontal="center" vertical="center"/>
      <protection locked="0"/>
    </xf>
    <xf numFmtId="181" fontId="24" fillId="0" borderId="20" xfId="0" applyNumberFormat="1" applyFont="1" applyBorder="1" applyAlignment="1" applyProtection="1">
      <alignment horizontal="right" vertical="center"/>
      <protection locked="0"/>
    </xf>
    <xf numFmtId="181" fontId="24" fillId="0" borderId="21" xfId="0" applyNumberFormat="1" applyFont="1" applyBorder="1" applyAlignment="1" applyProtection="1">
      <alignment horizontal="right" vertical="center"/>
      <protection locked="0"/>
    </xf>
    <xf numFmtId="181" fontId="24" fillId="0" borderId="19" xfId="0" applyNumberFormat="1" applyFont="1" applyBorder="1" applyAlignment="1" applyProtection="1">
      <alignment horizontal="right" vertical="center"/>
      <protection locked="0"/>
    </xf>
    <xf numFmtId="181" fontId="24" fillId="0" borderId="20" xfId="0" applyNumberFormat="1" applyFont="1" applyBorder="1" applyAlignment="1" applyProtection="1">
      <alignment horizontal="center" vertical="center"/>
      <protection locked="0"/>
    </xf>
    <xf numFmtId="181" fontId="24" fillId="0" borderId="19" xfId="0" applyNumberFormat="1" applyFont="1" applyBorder="1" applyAlignment="1" applyProtection="1">
      <alignment horizontal="center" vertical="center"/>
      <protection locked="0"/>
    </xf>
    <xf numFmtId="181" fontId="26" fillId="0" borderId="62" xfId="0" applyNumberFormat="1" applyFont="1" applyBorder="1" applyAlignment="1" applyProtection="1">
      <alignment horizontal="right" vertical="center"/>
      <protection locked="0"/>
    </xf>
    <xf numFmtId="181" fontId="26" fillId="0" borderId="21" xfId="0" applyNumberFormat="1" applyFont="1" applyBorder="1" applyAlignment="1" applyProtection="1">
      <alignment horizontal="right" vertical="center"/>
      <protection locked="0"/>
    </xf>
    <xf numFmtId="181" fontId="26" fillId="0" borderId="19" xfId="0" applyNumberFormat="1" applyFont="1" applyBorder="1" applyAlignment="1" applyProtection="1">
      <alignment horizontal="right" vertical="center"/>
      <protection locked="0"/>
    </xf>
    <xf numFmtId="181" fontId="33" fillId="0" borderId="1" xfId="0" applyNumberFormat="1" applyFont="1" applyBorder="1" applyAlignment="1" applyProtection="1">
      <alignment horizontal="center"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19" fillId="0" borderId="10" xfId="0" applyNumberFormat="1" applyFont="1" applyBorder="1" applyAlignment="1" applyProtection="1">
      <alignment horizontal="center" vertical="center"/>
      <protection locked="0"/>
    </xf>
    <xf numFmtId="181" fontId="19" fillId="0" borderId="18" xfId="0" applyNumberFormat="1" applyFont="1" applyBorder="1" applyAlignment="1" applyProtection="1">
      <alignment horizontal="center" vertical="center"/>
      <protection locked="0"/>
    </xf>
    <xf numFmtId="181" fontId="19" fillId="0" borderId="13" xfId="0" applyNumberFormat="1" applyFont="1" applyBorder="1" applyAlignment="1" applyProtection="1">
      <alignment horizontal="center" vertical="center"/>
      <protection locked="0"/>
    </xf>
    <xf numFmtId="181" fontId="33" fillId="0" borderId="16" xfId="0" applyNumberFormat="1" applyFont="1" applyBorder="1" applyAlignment="1" applyProtection="1">
      <alignment horizontal="center" vertical="center"/>
      <protection locked="0"/>
    </xf>
    <xf numFmtId="181" fontId="33" fillId="0" borderId="10" xfId="0" applyNumberFormat="1" applyFont="1" applyBorder="1" applyAlignment="1" applyProtection="1">
      <alignment horizontal="center" vertical="center"/>
      <protection locked="0"/>
    </xf>
    <xf numFmtId="181" fontId="33" fillId="0" borderId="17" xfId="0" applyNumberFormat="1" applyFont="1" applyBorder="1" applyAlignment="1" applyProtection="1">
      <alignment horizontal="center" vertical="center"/>
      <protection locked="0"/>
    </xf>
    <xf numFmtId="181" fontId="33" fillId="0" borderId="18" xfId="0" applyNumberFormat="1" applyFont="1" applyBorder="1" applyAlignment="1" applyProtection="1">
      <alignment horizontal="center" vertical="center"/>
      <protection locked="0"/>
    </xf>
    <xf numFmtId="181" fontId="33" fillId="0" borderId="13" xfId="0" applyNumberFormat="1" applyFont="1" applyBorder="1" applyAlignment="1" applyProtection="1">
      <alignment horizontal="center" vertical="center"/>
      <protection locked="0"/>
    </xf>
    <xf numFmtId="181" fontId="37" fillId="0" borderId="16" xfId="1" applyNumberFormat="1" applyFont="1" applyFill="1" applyBorder="1" applyAlignment="1" applyProtection="1">
      <alignment horizontal="center" vertical="center"/>
      <protection locked="0"/>
    </xf>
    <xf numFmtId="181" fontId="37" fillId="0" borderId="0" xfId="1" applyNumberFormat="1" applyFont="1" applyFill="1" applyBorder="1" applyAlignment="1" applyProtection="1">
      <alignment horizontal="center" vertical="center"/>
      <protection locked="0"/>
    </xf>
    <xf numFmtId="181" fontId="37" fillId="0" borderId="10" xfId="1" applyNumberFormat="1" applyFont="1" applyFill="1" applyBorder="1" applyAlignment="1" applyProtection="1">
      <alignment horizontal="center" vertical="center"/>
      <protection locked="0"/>
    </xf>
    <xf numFmtId="181" fontId="37" fillId="0" borderId="17" xfId="1" applyNumberFormat="1" applyFont="1" applyFill="1" applyBorder="1" applyAlignment="1" applyProtection="1">
      <alignment horizontal="center" vertical="center"/>
      <protection locked="0"/>
    </xf>
    <xf numFmtId="181" fontId="37" fillId="0" borderId="18" xfId="1" applyNumberFormat="1" applyFont="1" applyFill="1" applyBorder="1" applyAlignment="1" applyProtection="1">
      <alignment horizontal="center" vertical="center"/>
      <protection locked="0"/>
    </xf>
    <xf numFmtId="181" fontId="37" fillId="0" borderId="13" xfId="1" applyNumberFormat="1" applyFont="1" applyFill="1" applyBorder="1" applyAlignment="1" applyProtection="1">
      <alignment horizontal="center" vertical="center"/>
      <protection locked="0"/>
    </xf>
    <xf numFmtId="181" fontId="32" fillId="0" borderId="16" xfId="0" applyNumberFormat="1" applyFont="1" applyBorder="1" applyAlignment="1" applyProtection="1">
      <alignment horizontal="center" vertical="center"/>
      <protection locked="0"/>
    </xf>
    <xf numFmtId="181" fontId="32" fillId="0" borderId="17" xfId="0" applyNumberFormat="1" applyFont="1" applyBorder="1" applyAlignment="1" applyProtection="1">
      <alignment horizontal="center" vertical="center"/>
      <protection locked="0"/>
    </xf>
    <xf numFmtId="181" fontId="32" fillId="0" borderId="18" xfId="0" applyNumberFormat="1" applyFont="1" applyBorder="1" applyAlignment="1" applyProtection="1">
      <alignment horizontal="center" vertical="center"/>
      <protection locked="0"/>
    </xf>
    <xf numFmtId="181" fontId="32" fillId="0" borderId="10" xfId="0" applyNumberFormat="1" applyFont="1" applyBorder="1" applyAlignment="1" applyProtection="1">
      <alignment horizontal="center" vertical="center"/>
      <protection locked="0"/>
    </xf>
    <xf numFmtId="181" fontId="32" fillId="0" borderId="13" xfId="0" applyNumberFormat="1" applyFont="1" applyBorder="1" applyAlignment="1" applyProtection="1">
      <alignment horizontal="center" vertical="center"/>
      <protection locked="0"/>
    </xf>
    <xf numFmtId="181" fontId="33" fillId="0" borderId="63" xfId="0" applyNumberFormat="1" applyFont="1" applyBorder="1" applyAlignment="1" applyProtection="1">
      <alignment horizontal="center" vertical="center"/>
      <protection locked="0"/>
    </xf>
    <xf numFmtId="181" fontId="33" fillId="0" borderId="64" xfId="0" applyNumberFormat="1" applyFont="1" applyBorder="1" applyAlignment="1" applyProtection="1">
      <alignment horizontal="center" vertical="center"/>
      <protection locked="0"/>
    </xf>
    <xf numFmtId="181" fontId="32" fillId="0" borderId="23" xfId="0" applyNumberFormat="1" applyFont="1" applyBorder="1" applyAlignment="1" applyProtection="1">
      <alignment horizontal="center" vertical="center"/>
      <protection locked="0"/>
    </xf>
    <xf numFmtId="181" fontId="32" fillId="0" borderId="1" xfId="0" applyNumberFormat="1" applyFont="1" applyBorder="1" applyAlignment="1" applyProtection="1">
      <alignment horizontal="center" vertical="center"/>
      <protection locked="0"/>
    </xf>
    <xf numFmtId="181" fontId="34" fillId="0" borderId="80" xfId="1" applyNumberFormat="1" applyFont="1" applyFill="1" applyBorder="1" applyAlignment="1" applyProtection="1">
      <alignment horizontal="center" vertical="center"/>
      <protection locked="0"/>
    </xf>
    <xf numFmtId="181" fontId="34" fillId="0" borderId="83" xfId="1" applyNumberFormat="1" applyFont="1" applyFill="1" applyBorder="1" applyAlignment="1" applyProtection="1">
      <alignment horizontal="center" vertical="center"/>
      <protection locked="0"/>
    </xf>
    <xf numFmtId="181" fontId="34" fillId="0" borderId="81" xfId="1" applyNumberFormat="1" applyFont="1" applyFill="1" applyBorder="1" applyAlignment="1" applyProtection="1">
      <alignment horizontal="center" vertical="center"/>
      <protection locked="0"/>
    </xf>
    <xf numFmtId="181" fontId="34" fillId="0" borderId="79" xfId="1" applyNumberFormat="1" applyFont="1" applyFill="1" applyBorder="1" applyAlignment="1" applyProtection="1">
      <alignment horizontal="center" vertical="center"/>
      <protection locked="0"/>
    </xf>
    <xf numFmtId="181" fontId="34" fillId="0" borderId="0" xfId="1" applyNumberFormat="1" applyFont="1" applyFill="1" applyBorder="1" applyAlignment="1" applyProtection="1">
      <alignment horizontal="center" vertical="center"/>
      <protection locked="0"/>
    </xf>
    <xf numFmtId="181" fontId="34" fillId="0" borderId="20" xfId="1" applyNumberFormat="1" applyFont="1" applyFill="1" applyBorder="1" applyAlignment="1" applyProtection="1">
      <alignment horizontal="center" vertical="center"/>
      <protection locked="0"/>
    </xf>
    <xf numFmtId="181" fontId="34" fillId="0" borderId="21" xfId="1" applyNumberFormat="1" applyFont="1" applyFill="1" applyBorder="1" applyAlignment="1" applyProtection="1">
      <alignment horizontal="center" vertical="center"/>
      <protection locked="0"/>
    </xf>
    <xf numFmtId="181" fontId="34" fillId="0" borderId="19" xfId="1" applyNumberFormat="1" applyFont="1" applyFill="1" applyBorder="1" applyAlignment="1" applyProtection="1">
      <alignment horizontal="center" vertical="center"/>
      <protection locked="0"/>
    </xf>
    <xf numFmtId="181" fontId="34" fillId="0" borderId="17" xfId="1" applyNumberFormat="1" applyFont="1" applyFill="1" applyBorder="1" applyAlignment="1" applyProtection="1">
      <alignment horizontal="center" vertical="center"/>
      <protection locked="0"/>
    </xf>
    <xf numFmtId="181" fontId="34" fillId="0" borderId="18" xfId="1" applyNumberFormat="1" applyFont="1" applyFill="1" applyBorder="1" applyAlignment="1" applyProtection="1">
      <alignment horizontal="center" vertical="center"/>
      <protection locked="0"/>
    </xf>
    <xf numFmtId="181" fontId="34" fillId="0" borderId="13" xfId="1" applyNumberFormat="1" applyFont="1" applyFill="1" applyBorder="1" applyAlignment="1" applyProtection="1">
      <alignment horizontal="center" vertical="center"/>
      <protection locked="0"/>
    </xf>
    <xf numFmtId="181" fontId="30" fillId="0" borderId="11" xfId="0" applyNumberFormat="1" applyFont="1" applyBorder="1" applyAlignment="1" applyProtection="1">
      <alignment horizontal="center" vertical="center"/>
      <protection locked="0"/>
    </xf>
    <xf numFmtId="181" fontId="30" fillId="0" borderId="12" xfId="0" applyNumberFormat="1" applyFont="1" applyBorder="1" applyAlignment="1" applyProtection="1">
      <alignment horizontal="center" vertical="center"/>
      <protection locked="0"/>
    </xf>
    <xf numFmtId="0" fontId="27" fillId="0" borderId="37" xfId="1" applyNumberFormat="1" applyFont="1" applyFill="1" applyBorder="1" applyAlignment="1" applyProtection="1">
      <alignment horizontal="center" vertical="center"/>
      <protection locked="0"/>
    </xf>
    <xf numFmtId="181" fontId="22" fillId="0" borderId="1" xfId="0" applyNumberFormat="1" applyFont="1" applyBorder="1" applyAlignment="1" applyProtection="1">
      <alignment horizontal="center" vertical="center" shrinkToFit="1"/>
      <protection locked="0"/>
    </xf>
    <xf numFmtId="181" fontId="45" fillId="0" borderId="92" xfId="0" applyNumberFormat="1" applyFont="1" applyBorder="1" applyAlignment="1" applyProtection="1">
      <alignment horizontal="center" vertical="center"/>
      <protection locked="0"/>
    </xf>
    <xf numFmtId="181" fontId="45" fillId="0" borderId="92" xfId="0" applyNumberFormat="1" applyFont="1" applyBorder="1" applyAlignment="1" applyProtection="1">
      <alignment horizontal="right" vertical="top" shrinkToFit="1"/>
      <protection locked="0"/>
    </xf>
    <xf numFmtId="181" fontId="45" fillId="0" borderId="92" xfId="0" applyNumberFormat="1" applyFont="1" applyBorder="1" applyAlignment="1" applyProtection="1">
      <alignment horizontal="left" vertical="top" shrinkToFit="1"/>
      <protection locked="0"/>
    </xf>
    <xf numFmtId="181" fontId="45" fillId="0" borderId="0" xfId="0" applyNumberFormat="1" applyFont="1" applyAlignment="1" applyProtection="1">
      <alignment horizontal="right" vertical="top" shrinkToFit="1"/>
      <protection locked="0"/>
    </xf>
    <xf numFmtId="181" fontId="45" fillId="0" borderId="0" xfId="0" applyNumberFormat="1" applyFont="1" applyAlignment="1" applyProtection="1">
      <alignment horizontal="left" vertical="top" shrinkToFit="1"/>
      <protection locked="0"/>
    </xf>
    <xf numFmtId="181" fontId="27" fillId="0" borderId="17" xfId="0" applyNumberFormat="1" applyFont="1" applyBorder="1" applyAlignment="1" applyProtection="1">
      <alignment horizontal="center" vertical="center" textRotation="255"/>
      <protection locked="0"/>
    </xf>
    <xf numFmtId="181" fontId="27" fillId="0" borderId="18" xfId="0" applyNumberFormat="1" applyFont="1" applyBorder="1" applyAlignment="1" applyProtection="1">
      <alignment horizontal="center" vertical="center" textRotation="255"/>
      <protection locked="0"/>
    </xf>
    <xf numFmtId="181" fontId="27" fillId="0" borderId="13" xfId="0" applyNumberFormat="1" applyFont="1" applyBorder="1" applyAlignment="1" applyProtection="1">
      <alignment horizontal="center" vertical="center" textRotation="255"/>
      <protection locked="0"/>
    </xf>
    <xf numFmtId="181" fontId="29" fillId="0" borderId="16" xfId="0" applyNumberFormat="1" applyFont="1" applyBorder="1" applyAlignment="1" applyProtection="1">
      <alignment horizontal="left" vertical="top" wrapText="1"/>
      <protection locked="0"/>
    </xf>
    <xf numFmtId="181" fontId="29" fillId="0" borderId="0" xfId="0" applyNumberFormat="1" applyFont="1" applyAlignment="1" applyProtection="1">
      <alignment horizontal="left" vertical="top" wrapText="1"/>
      <protection locked="0"/>
    </xf>
    <xf numFmtId="181" fontId="29" fillId="0" borderId="10" xfId="0" applyNumberFormat="1" applyFont="1" applyBorder="1" applyAlignment="1" applyProtection="1">
      <alignment horizontal="left" vertical="top" wrapText="1"/>
      <protection locked="0"/>
    </xf>
    <xf numFmtId="181" fontId="29" fillId="0" borderId="17" xfId="0" applyNumberFormat="1" applyFont="1" applyBorder="1" applyAlignment="1" applyProtection="1">
      <alignment horizontal="left" vertical="top" wrapText="1"/>
      <protection locked="0"/>
    </xf>
    <xf numFmtId="181" fontId="29" fillId="0" borderId="18" xfId="0" applyNumberFormat="1" applyFont="1" applyBorder="1" applyAlignment="1" applyProtection="1">
      <alignment horizontal="left" vertical="top" wrapText="1"/>
      <protection locked="0"/>
    </xf>
    <xf numFmtId="181" fontId="29" fillId="0" borderId="13" xfId="0" applyNumberFormat="1" applyFont="1" applyBorder="1" applyAlignment="1" applyProtection="1">
      <alignment horizontal="left" vertical="top" wrapText="1"/>
      <protection locked="0"/>
    </xf>
    <xf numFmtId="181" fontId="78" fillId="0" borderId="20" xfId="0" applyNumberFormat="1" applyFont="1" applyBorder="1" applyAlignment="1" applyProtection="1">
      <alignment horizontal="distributed" vertical="center" wrapText="1"/>
      <protection locked="0"/>
    </xf>
    <xf numFmtId="181" fontId="78" fillId="0" borderId="21" xfId="0" applyNumberFormat="1" applyFont="1" applyBorder="1" applyAlignment="1" applyProtection="1">
      <alignment horizontal="distributed" vertical="center" wrapText="1"/>
      <protection locked="0"/>
    </xf>
    <xf numFmtId="181" fontId="78" fillId="0" borderId="19" xfId="0" applyNumberFormat="1" applyFont="1" applyBorder="1" applyAlignment="1" applyProtection="1">
      <alignment horizontal="distributed" vertical="center" wrapText="1"/>
      <protection locked="0"/>
    </xf>
    <xf numFmtId="181" fontId="78" fillId="0" borderId="16" xfId="0" applyNumberFormat="1" applyFont="1" applyBorder="1" applyAlignment="1" applyProtection="1">
      <alignment horizontal="distributed" vertical="center" wrapText="1"/>
      <protection locked="0"/>
    </xf>
    <xf numFmtId="181" fontId="78" fillId="0" borderId="0" xfId="0" applyNumberFormat="1" applyFont="1" applyAlignment="1" applyProtection="1">
      <alignment horizontal="distributed" vertical="center" wrapText="1"/>
      <protection locked="0"/>
    </xf>
    <xf numFmtId="181" fontId="78" fillId="0" borderId="10" xfId="0" applyNumberFormat="1" applyFont="1" applyBorder="1" applyAlignment="1" applyProtection="1">
      <alignment horizontal="distributed" vertical="center" wrapText="1"/>
      <protection locked="0"/>
    </xf>
    <xf numFmtId="181" fontId="78" fillId="0" borderId="17" xfId="0" applyNumberFormat="1" applyFont="1" applyBorder="1" applyAlignment="1" applyProtection="1">
      <alignment horizontal="distributed" vertical="center" wrapText="1"/>
      <protection locked="0"/>
    </xf>
    <xf numFmtId="181" fontId="78" fillId="0" borderId="18" xfId="0" applyNumberFormat="1" applyFont="1" applyBorder="1" applyAlignment="1" applyProtection="1">
      <alignment horizontal="distributed" vertical="center" wrapText="1"/>
      <protection locked="0"/>
    </xf>
    <xf numFmtId="181" fontId="78" fillId="0" borderId="13" xfId="0" applyNumberFormat="1" applyFont="1" applyBorder="1" applyAlignment="1" applyProtection="1">
      <alignment horizontal="distributed" vertical="center" wrapText="1"/>
      <protection locked="0"/>
    </xf>
    <xf numFmtId="181" fontId="25" fillId="0" borderId="44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5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6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2" xfId="1" applyNumberFormat="1" applyFont="1" applyFill="1" applyBorder="1" applyAlignment="1" applyProtection="1">
      <alignment horizontal="center" vertical="center" wrapText="1"/>
      <protection locked="0"/>
    </xf>
    <xf numFmtId="0" fontId="27" fillId="0" borderId="53" xfId="0" applyFont="1" applyBorder="1" applyAlignment="1" applyProtection="1">
      <alignment horizontal="center" vertical="center" wrapText="1"/>
      <protection locked="0"/>
    </xf>
    <xf numFmtId="0" fontId="27" fillId="0" borderId="54" xfId="0" applyFont="1" applyBorder="1" applyAlignment="1" applyProtection="1">
      <alignment horizontal="center" vertical="center" wrapText="1"/>
      <protection locked="0"/>
    </xf>
    <xf numFmtId="0" fontId="27" fillId="0" borderId="55" xfId="0" applyFont="1" applyBorder="1" applyAlignment="1" applyProtection="1">
      <alignment horizontal="center" vertical="center" wrapText="1"/>
      <protection locked="0"/>
    </xf>
    <xf numFmtId="181" fontId="38" fillId="0" borderId="16" xfId="0" applyNumberFormat="1" applyFont="1" applyBorder="1" applyAlignment="1" applyProtection="1">
      <alignment horizontal="center" vertical="center"/>
      <protection locked="0"/>
    </xf>
    <xf numFmtId="181" fontId="38" fillId="0" borderId="10" xfId="0" applyNumberFormat="1" applyFont="1" applyBorder="1" applyAlignment="1" applyProtection="1">
      <alignment horizontal="center" vertical="center"/>
      <protection locked="0"/>
    </xf>
    <xf numFmtId="181" fontId="38" fillId="0" borderId="17" xfId="0" applyNumberFormat="1" applyFont="1" applyBorder="1" applyAlignment="1" applyProtection="1">
      <alignment horizontal="center" vertical="center"/>
      <protection locked="0"/>
    </xf>
    <xf numFmtId="181" fontId="38" fillId="0" borderId="18" xfId="0" applyNumberFormat="1" applyFont="1" applyBorder="1" applyAlignment="1" applyProtection="1">
      <alignment horizontal="center" vertical="center"/>
      <protection locked="0"/>
    </xf>
    <xf numFmtId="181" fontId="38" fillId="0" borderId="13" xfId="0" applyNumberFormat="1" applyFont="1" applyBorder="1" applyAlignment="1" applyProtection="1">
      <alignment horizontal="center" vertical="center"/>
      <protection locked="0"/>
    </xf>
    <xf numFmtId="181" fontId="30" fillId="0" borderId="22" xfId="0" applyNumberFormat="1" applyFont="1" applyBorder="1" applyAlignment="1" applyProtection="1">
      <alignment horizontal="center" vertical="center"/>
      <protection locked="0"/>
    </xf>
    <xf numFmtId="181" fontId="24" fillId="0" borderId="20" xfId="0" applyNumberFormat="1" applyFont="1" applyBorder="1" applyAlignment="1" applyProtection="1">
      <alignment horizontal="right" vertical="center" wrapText="1"/>
      <protection locked="0"/>
    </xf>
    <xf numFmtId="181" fontId="24" fillId="0" borderId="21" xfId="0" applyNumberFormat="1" applyFont="1" applyBorder="1" applyAlignment="1" applyProtection="1">
      <alignment horizontal="right" vertical="center" wrapText="1"/>
      <protection locked="0"/>
    </xf>
    <xf numFmtId="181" fontId="24" fillId="0" borderId="19" xfId="0" applyNumberFormat="1" applyFont="1" applyBorder="1" applyAlignment="1" applyProtection="1">
      <alignment horizontal="right" vertical="center" wrapText="1"/>
      <protection locked="0"/>
    </xf>
    <xf numFmtId="181" fontId="45" fillId="0" borderId="21" xfId="0" applyNumberFormat="1" applyFont="1" applyBorder="1" applyAlignment="1" applyProtection="1">
      <alignment horizontal="left" vertical="top" wrapText="1"/>
      <protection locked="0"/>
    </xf>
    <xf numFmtId="181" fontId="59" fillId="0" borderId="100" xfId="0" applyNumberFormat="1" applyFont="1" applyBorder="1" applyAlignment="1">
      <alignment horizontal="center" vertical="top" textRotation="255"/>
    </xf>
    <xf numFmtId="181" fontId="58" fillId="0" borderId="0" xfId="0" applyNumberFormat="1" applyFont="1" applyAlignment="1">
      <alignment horizontal="center" vertical="top" textRotation="255"/>
    </xf>
    <xf numFmtId="181" fontId="73" fillId="0" borderId="0" xfId="0" applyNumberFormat="1" applyFont="1" applyAlignment="1">
      <alignment horizontal="center" vertical="center"/>
    </xf>
    <xf numFmtId="181" fontId="74" fillId="0" borderId="0" xfId="0" applyNumberFormat="1" applyFont="1" applyAlignment="1">
      <alignment horizontal="center" vertical="center"/>
    </xf>
    <xf numFmtId="181" fontId="55" fillId="0" borderId="71" xfId="0" applyNumberFormat="1" applyFont="1" applyBorder="1" applyAlignment="1" applyProtection="1">
      <alignment horizontal="left" vertical="center"/>
      <protection locked="0"/>
    </xf>
    <xf numFmtId="181" fontId="55" fillId="0" borderId="72" xfId="0" applyNumberFormat="1" applyFont="1" applyBorder="1" applyAlignment="1" applyProtection="1">
      <alignment horizontal="left" vertical="center"/>
      <protection locked="0"/>
    </xf>
    <xf numFmtId="181" fontId="55" fillId="0" borderId="73" xfId="0" applyNumberFormat="1" applyFont="1" applyBorder="1" applyAlignment="1" applyProtection="1">
      <alignment horizontal="left" vertical="center"/>
      <protection locked="0"/>
    </xf>
    <xf numFmtId="181" fontId="60" fillId="0" borderId="86" xfId="0" applyNumberFormat="1" applyFont="1" applyBorder="1" applyAlignment="1" applyProtection="1">
      <alignment horizontal="left" vertical="center"/>
      <protection locked="0"/>
    </xf>
    <xf numFmtId="181" fontId="61" fillId="0" borderId="86" xfId="0" applyNumberFormat="1" applyFont="1" applyBorder="1" applyAlignment="1" applyProtection="1">
      <alignment horizontal="left" vertical="center"/>
      <protection locked="0"/>
    </xf>
    <xf numFmtId="181" fontId="61" fillId="0" borderId="87" xfId="0" applyNumberFormat="1" applyFont="1" applyBorder="1" applyAlignment="1" applyProtection="1">
      <alignment horizontal="left" vertical="center"/>
      <protection locked="0"/>
    </xf>
    <xf numFmtId="181" fontId="19" fillId="0" borderId="90" xfId="0" applyNumberFormat="1" applyFont="1" applyBorder="1" applyAlignment="1" applyProtection="1">
      <alignment horizontal="left" vertical="center"/>
      <protection locked="0"/>
    </xf>
    <xf numFmtId="181" fontId="19" fillId="0" borderId="91" xfId="0" applyNumberFormat="1" applyFont="1" applyBorder="1" applyAlignment="1" applyProtection="1">
      <alignment horizontal="left" vertical="center"/>
      <protection locked="0"/>
    </xf>
    <xf numFmtId="181" fontId="54" fillId="0" borderId="67" xfId="0" applyNumberFormat="1" applyFont="1" applyBorder="1" applyAlignment="1" applyProtection="1">
      <alignment horizontal="left" vertical="center"/>
      <protection locked="0"/>
    </xf>
    <xf numFmtId="181" fontId="55" fillId="0" borderId="68" xfId="0" applyNumberFormat="1" applyFont="1" applyBorder="1" applyAlignment="1" applyProtection="1">
      <alignment horizontal="left" vertical="center"/>
      <protection locked="0"/>
    </xf>
    <xf numFmtId="181" fontId="55" fillId="0" borderId="69" xfId="0" applyNumberFormat="1" applyFont="1" applyBorder="1" applyAlignment="1" applyProtection="1">
      <alignment horizontal="left" vertical="center"/>
      <protection locked="0"/>
    </xf>
    <xf numFmtId="181" fontId="55" fillId="0" borderId="70" xfId="0" applyNumberFormat="1" applyFont="1" applyBorder="1" applyAlignment="1" applyProtection="1">
      <alignment horizontal="left" vertical="center"/>
      <protection locked="0"/>
    </xf>
    <xf numFmtId="181" fontId="19" fillId="0" borderId="67" xfId="0" applyNumberFormat="1" applyFont="1" applyBorder="1" applyAlignment="1" applyProtection="1">
      <alignment horizontal="center" vertical="center"/>
      <protection locked="0"/>
    </xf>
    <xf numFmtId="181" fontId="19" fillId="0" borderId="68" xfId="0" applyNumberFormat="1" applyFont="1" applyBorder="1" applyAlignment="1" applyProtection="1">
      <alignment horizontal="left" vertical="center"/>
      <protection locked="0"/>
    </xf>
    <xf numFmtId="181" fontId="19" fillId="0" borderId="69" xfId="0" applyNumberFormat="1" applyFont="1" applyBorder="1" applyAlignment="1" applyProtection="1">
      <alignment horizontal="left" vertical="center"/>
      <protection locked="0"/>
    </xf>
    <xf numFmtId="181" fontId="19" fillId="0" borderId="84" xfId="0" applyNumberFormat="1" applyFont="1" applyBorder="1" applyAlignment="1" applyProtection="1">
      <alignment horizontal="left" vertical="center"/>
      <protection locked="0"/>
    </xf>
    <xf numFmtId="181" fontId="19" fillId="0" borderId="85" xfId="0" applyNumberFormat="1" applyFont="1" applyBorder="1" applyAlignment="1" applyProtection="1">
      <alignment horizontal="left" vertical="center"/>
      <protection locked="0"/>
    </xf>
    <xf numFmtId="0" fontId="27" fillId="0" borderId="163" xfId="1" applyNumberFormat="1" applyFont="1" applyFill="1" applyBorder="1" applyAlignment="1" applyProtection="1">
      <alignment horizontal="center" vertical="center"/>
      <protection locked="0"/>
    </xf>
    <xf numFmtId="0" fontId="31" fillId="0" borderId="164" xfId="0" applyFont="1" applyBorder="1" applyAlignment="1" applyProtection="1">
      <alignment horizontal="center" vertical="center"/>
      <protection locked="0"/>
    </xf>
    <xf numFmtId="181" fontId="69" fillId="0" borderId="71" xfId="0" applyNumberFormat="1" applyFont="1" applyBorder="1" applyAlignment="1" applyProtection="1">
      <alignment horizontal="center" vertical="center"/>
      <protection locked="0"/>
    </xf>
    <xf numFmtId="181" fontId="69" fillId="0" borderId="72" xfId="0" applyNumberFormat="1" applyFont="1" applyBorder="1" applyAlignment="1" applyProtection="1">
      <alignment horizontal="center" vertical="center"/>
      <protection locked="0"/>
    </xf>
    <xf numFmtId="181" fontId="69" fillId="0" borderId="73" xfId="0" applyNumberFormat="1" applyFont="1" applyBorder="1" applyAlignment="1" applyProtection="1">
      <alignment horizontal="center" vertical="center"/>
      <protection locked="0"/>
    </xf>
    <xf numFmtId="181" fontId="72" fillId="0" borderId="72" xfId="0" applyNumberFormat="1" applyFont="1" applyBorder="1" applyProtection="1">
      <alignment vertical="center"/>
      <protection locked="0"/>
    </xf>
    <xf numFmtId="181" fontId="64" fillId="0" borderId="91" xfId="0" applyNumberFormat="1" applyFont="1" applyBorder="1" applyAlignment="1" applyProtection="1">
      <alignment horizontal="left" wrapText="1"/>
      <protection locked="0"/>
    </xf>
    <xf numFmtId="181" fontId="64" fillId="0" borderId="92" xfId="0" applyNumberFormat="1" applyFont="1" applyBorder="1" applyAlignment="1" applyProtection="1">
      <alignment horizontal="left" wrapText="1"/>
      <protection locked="0"/>
    </xf>
    <xf numFmtId="181" fontId="64" fillId="0" borderId="93" xfId="0" applyNumberFormat="1" applyFont="1" applyBorder="1" applyAlignment="1" applyProtection="1">
      <alignment horizontal="left" wrapText="1"/>
      <protection locked="0"/>
    </xf>
    <xf numFmtId="181" fontId="61" fillId="0" borderId="91" xfId="0" applyNumberFormat="1" applyFont="1" applyBorder="1" applyAlignment="1" applyProtection="1">
      <alignment horizontal="distributed" vertical="center" wrapText="1"/>
      <protection locked="0"/>
    </xf>
    <xf numFmtId="181" fontId="61" fillId="0" borderId="92" xfId="0" applyNumberFormat="1" applyFont="1" applyBorder="1" applyAlignment="1" applyProtection="1">
      <alignment horizontal="distributed" vertical="center" wrapText="1"/>
      <protection locked="0"/>
    </xf>
    <xf numFmtId="181" fontId="61" fillId="0" borderId="93" xfId="0" applyNumberFormat="1" applyFont="1" applyBorder="1" applyAlignment="1" applyProtection="1">
      <alignment horizontal="distributed" vertical="center" wrapText="1"/>
      <protection locked="0"/>
    </xf>
    <xf numFmtId="181" fontId="61" fillId="0" borderId="99" xfId="0" applyNumberFormat="1" applyFont="1" applyBorder="1" applyAlignment="1" applyProtection="1">
      <alignment horizontal="distributed" vertical="center" wrapText="1"/>
      <protection locked="0"/>
    </xf>
    <xf numFmtId="181" fontId="61" fillId="0" borderId="0" xfId="0" applyNumberFormat="1" applyFont="1" applyAlignment="1" applyProtection="1">
      <alignment horizontal="distributed" vertical="center" wrapText="1"/>
      <protection locked="0"/>
    </xf>
    <xf numFmtId="181" fontId="61" fillId="0" borderId="100" xfId="0" applyNumberFormat="1" applyFont="1" applyBorder="1" applyAlignment="1" applyProtection="1">
      <alignment horizontal="distributed" vertical="center" wrapText="1"/>
      <protection locked="0"/>
    </xf>
    <xf numFmtId="181" fontId="61" fillId="0" borderId="101" xfId="0" applyNumberFormat="1" applyFont="1" applyBorder="1" applyAlignment="1" applyProtection="1">
      <alignment horizontal="distributed" vertical="center" wrapText="1"/>
      <protection locked="0"/>
    </xf>
    <xf numFmtId="181" fontId="61" fillId="0" borderId="102" xfId="0" applyNumberFormat="1" applyFont="1" applyBorder="1" applyAlignment="1" applyProtection="1">
      <alignment horizontal="distributed" vertical="center" wrapText="1"/>
      <protection locked="0"/>
    </xf>
    <xf numFmtId="181" fontId="61" fillId="0" borderId="103" xfId="0" applyNumberFormat="1" applyFont="1" applyBorder="1" applyAlignment="1" applyProtection="1">
      <alignment horizontal="distributed" vertical="center" wrapText="1"/>
      <protection locked="0"/>
    </xf>
    <xf numFmtId="181" fontId="62" fillId="0" borderId="91" xfId="0" applyNumberFormat="1" applyFont="1" applyBorder="1" applyAlignment="1" applyProtection="1">
      <alignment horizontal="distributed" vertical="center" indent="3"/>
      <protection locked="0"/>
    </xf>
    <xf numFmtId="181" fontId="62" fillId="0" borderId="92" xfId="0" applyNumberFormat="1" applyFont="1" applyBorder="1" applyAlignment="1" applyProtection="1">
      <alignment horizontal="distributed" vertical="center" indent="3"/>
      <protection locked="0"/>
    </xf>
    <xf numFmtId="181" fontId="62" fillId="0" borderId="93" xfId="0" applyNumberFormat="1" applyFont="1" applyBorder="1" applyAlignment="1" applyProtection="1">
      <alignment horizontal="distributed" vertical="center" indent="3"/>
      <protection locked="0"/>
    </xf>
    <xf numFmtId="181" fontId="64" fillId="0" borderId="99" xfId="0" applyNumberFormat="1" applyFont="1" applyBorder="1" applyAlignment="1" applyProtection="1">
      <alignment horizontal="left" vertical="top" wrapText="1"/>
      <protection locked="0"/>
    </xf>
    <xf numFmtId="181" fontId="64" fillId="0" borderId="0" xfId="0" applyNumberFormat="1" applyFont="1" applyAlignment="1" applyProtection="1">
      <alignment horizontal="left" vertical="top" wrapText="1"/>
      <protection locked="0"/>
    </xf>
    <xf numFmtId="181" fontId="64" fillId="0" borderId="101" xfId="0" applyNumberFormat="1" applyFont="1" applyBorder="1" applyAlignment="1" applyProtection="1">
      <alignment horizontal="left" vertical="top" wrapText="1"/>
      <protection locked="0"/>
    </xf>
    <xf numFmtId="181" fontId="64" fillId="0" borderId="102" xfId="0" applyNumberFormat="1" applyFont="1" applyBorder="1" applyAlignment="1" applyProtection="1">
      <alignment horizontal="left" vertical="top" wrapText="1"/>
      <protection locked="0"/>
    </xf>
    <xf numFmtId="181" fontId="63" fillId="0" borderId="102" xfId="0" applyNumberFormat="1" applyFont="1" applyBorder="1" applyAlignment="1" applyProtection="1">
      <alignment horizontal="center" vertical="center"/>
      <protection locked="0"/>
    </xf>
    <xf numFmtId="181" fontId="63" fillId="0" borderId="103" xfId="0" applyNumberFormat="1" applyFont="1" applyBorder="1" applyAlignment="1" applyProtection="1">
      <alignment horizontal="center" vertical="center"/>
      <protection locked="0"/>
    </xf>
    <xf numFmtId="181" fontId="63" fillId="0" borderId="101" xfId="0" applyNumberFormat="1" applyFont="1" applyBorder="1" applyAlignment="1" applyProtection="1">
      <alignment horizontal="center" vertical="center"/>
      <protection locked="0"/>
    </xf>
    <xf numFmtId="181" fontId="63" fillId="0" borderId="87" xfId="0" applyNumberFormat="1" applyFont="1" applyBorder="1" applyAlignment="1" applyProtection="1">
      <alignment horizontal="center" vertical="center"/>
      <protection locked="0"/>
    </xf>
    <xf numFmtId="181" fontId="63" fillId="0" borderId="88" xfId="0" applyNumberFormat="1" applyFont="1" applyBorder="1" applyAlignment="1" applyProtection="1">
      <alignment horizontal="center" vertical="center"/>
      <protection locked="0"/>
    </xf>
    <xf numFmtId="0" fontId="65" fillId="0" borderId="92" xfId="0" applyFont="1" applyBorder="1" applyProtection="1">
      <alignment vertical="center"/>
      <protection locked="0"/>
    </xf>
    <xf numFmtId="0" fontId="65" fillId="0" borderId="93" xfId="0" applyFont="1" applyBorder="1" applyProtection="1">
      <alignment vertical="center"/>
      <protection locked="0"/>
    </xf>
    <xf numFmtId="181" fontId="28" fillId="0" borderId="20" xfId="0" applyNumberFormat="1" applyFont="1" applyBorder="1" applyAlignment="1" applyProtection="1">
      <alignment horizontal="distributed" vertical="center" wrapText="1"/>
      <protection locked="0"/>
    </xf>
    <xf numFmtId="0" fontId="0" fillId="0" borderId="21" xfId="0" applyBorder="1" applyProtection="1">
      <alignment vertical="center"/>
      <protection locked="0"/>
    </xf>
    <xf numFmtId="0" fontId="0" fillId="0" borderId="19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181" fontId="28" fillId="0" borderId="20" xfId="0" applyNumberFormat="1" applyFont="1" applyBorder="1" applyAlignment="1" applyProtection="1">
      <alignment horizontal="center" vertical="center" textRotation="255"/>
      <protection locked="0"/>
    </xf>
    <xf numFmtId="181" fontId="28" fillId="0" borderId="19" xfId="0" applyNumberFormat="1" applyFont="1" applyBorder="1" applyAlignment="1" applyProtection="1">
      <alignment horizontal="center" vertical="center" textRotation="255"/>
      <protection locked="0"/>
    </xf>
    <xf numFmtId="181" fontId="28" fillId="0" borderId="16" xfId="0" applyNumberFormat="1" applyFont="1" applyBorder="1" applyAlignment="1" applyProtection="1">
      <alignment horizontal="center" vertical="center" textRotation="255"/>
      <protection locked="0"/>
    </xf>
    <xf numFmtId="181" fontId="28" fillId="0" borderId="10" xfId="0" applyNumberFormat="1" applyFont="1" applyBorder="1" applyAlignment="1" applyProtection="1">
      <alignment horizontal="center" vertical="center" textRotation="255"/>
      <protection locked="0"/>
    </xf>
    <xf numFmtId="181" fontId="35" fillId="0" borderId="20" xfId="0" applyNumberFormat="1" applyFont="1" applyBorder="1" applyAlignment="1" applyProtection="1">
      <alignment horizontal="left" vertical="center" wrapText="1"/>
      <protection locked="0"/>
    </xf>
    <xf numFmtId="181" fontId="35" fillId="0" borderId="21" xfId="0" applyNumberFormat="1" applyFont="1" applyBorder="1" applyAlignment="1" applyProtection="1">
      <alignment horizontal="left" vertical="center" wrapText="1"/>
      <protection locked="0"/>
    </xf>
    <xf numFmtId="181" fontId="35" fillId="0" borderId="19" xfId="0" applyNumberFormat="1" applyFont="1" applyBorder="1" applyAlignment="1" applyProtection="1">
      <alignment horizontal="left" vertical="center" wrapText="1"/>
      <protection locked="0"/>
    </xf>
    <xf numFmtId="181" fontId="35" fillId="0" borderId="16" xfId="0" applyNumberFormat="1" applyFont="1" applyBorder="1" applyAlignment="1" applyProtection="1">
      <alignment horizontal="left" vertical="center" wrapText="1"/>
      <protection locked="0"/>
    </xf>
    <xf numFmtId="181" fontId="35" fillId="0" borderId="0" xfId="0" applyNumberFormat="1" applyFont="1" applyAlignment="1" applyProtection="1">
      <alignment horizontal="left" vertical="center" wrapText="1"/>
      <protection locked="0"/>
    </xf>
    <xf numFmtId="181" fontId="35" fillId="0" borderId="10" xfId="0" applyNumberFormat="1" applyFont="1" applyBorder="1" applyAlignment="1" applyProtection="1">
      <alignment horizontal="left" vertical="center" wrapText="1"/>
      <protection locked="0"/>
    </xf>
    <xf numFmtId="181" fontId="35" fillId="0" borderId="17" xfId="0" applyNumberFormat="1" applyFont="1" applyBorder="1" applyAlignment="1" applyProtection="1">
      <alignment horizontal="left" vertical="center" wrapText="1"/>
      <protection locked="0"/>
    </xf>
    <xf numFmtId="181" fontId="35" fillId="0" borderId="18" xfId="0" applyNumberFormat="1" applyFont="1" applyBorder="1" applyAlignment="1" applyProtection="1">
      <alignment horizontal="left" vertical="center" wrapText="1"/>
      <protection locked="0"/>
    </xf>
    <xf numFmtId="181" fontId="35" fillId="0" borderId="13" xfId="0" applyNumberFormat="1" applyFont="1" applyBorder="1" applyAlignment="1" applyProtection="1">
      <alignment horizontal="left" vertical="center" wrapText="1"/>
      <protection locked="0"/>
    </xf>
    <xf numFmtId="181" fontId="27" fillId="0" borderId="16" xfId="0" applyNumberFormat="1" applyFont="1" applyBorder="1" applyAlignment="1" applyProtection="1">
      <alignment horizontal="center" vertical="center" textRotation="255"/>
      <protection locked="0"/>
    </xf>
    <xf numFmtId="181" fontId="27" fillId="0" borderId="10" xfId="0" applyNumberFormat="1" applyFont="1" applyBorder="1" applyAlignment="1" applyProtection="1">
      <alignment horizontal="center" vertical="center" textRotation="255"/>
      <protection locked="0"/>
    </xf>
    <xf numFmtId="181" fontId="23" fillId="0" borderId="11" xfId="0" applyNumberFormat="1" applyFont="1" applyBorder="1" applyAlignment="1" applyProtection="1">
      <alignment horizontal="left" vertical="center"/>
      <protection locked="0"/>
    </xf>
    <xf numFmtId="181" fontId="23" fillId="0" borderId="12" xfId="0" applyNumberFormat="1" applyFont="1" applyBorder="1" applyAlignment="1" applyProtection="1">
      <alignment horizontal="left" vertical="center"/>
      <protection locked="0"/>
    </xf>
    <xf numFmtId="183" fontId="32" fillId="0" borderId="12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22" xfId="1" applyNumberFormat="1" applyFont="1" applyFill="1" applyBorder="1" applyAlignment="1" applyProtection="1">
      <alignment horizontal="left" vertical="center" indent="1"/>
      <protection locked="0"/>
    </xf>
    <xf numFmtId="0" fontId="27" fillId="0" borderId="11" xfId="1" applyNumberFormat="1" applyFont="1" applyFill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left" vertical="center" wrapText="1"/>
      <protection locked="0"/>
    </xf>
    <xf numFmtId="181" fontId="24" fillId="0" borderId="62" xfId="0" applyNumberFormat="1" applyFont="1" applyBorder="1" applyAlignment="1" applyProtection="1">
      <alignment horizontal="right" vertical="center"/>
      <protection locked="0"/>
    </xf>
    <xf numFmtId="181" fontId="32" fillId="0" borderId="63" xfId="0" applyNumberFormat="1" applyFont="1" applyBorder="1" applyAlignment="1" applyProtection="1">
      <alignment horizontal="center" vertical="center"/>
      <protection locked="0"/>
    </xf>
    <xf numFmtId="181" fontId="32" fillId="0" borderId="64" xfId="0" applyNumberFormat="1" applyFont="1" applyBorder="1" applyAlignment="1" applyProtection="1">
      <alignment horizontal="center" vertical="center"/>
      <protection locked="0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locked="0"/>
    </xf>
    <xf numFmtId="181" fontId="29" fillId="0" borderId="11" xfId="0" applyNumberFormat="1" applyFont="1" applyBorder="1" applyAlignment="1" applyProtection="1">
      <alignment horizontal="center" vertical="center"/>
      <protection locked="0"/>
    </xf>
    <xf numFmtId="181" fontId="29" fillId="0" borderId="12" xfId="0" applyNumberFormat="1" applyFont="1" applyBorder="1" applyAlignment="1" applyProtection="1">
      <alignment horizontal="center" vertical="center"/>
      <protection locked="0"/>
    </xf>
    <xf numFmtId="181" fontId="29" fillId="0" borderId="22" xfId="0" applyNumberFormat="1" applyFont="1" applyBorder="1" applyAlignment="1" applyProtection="1">
      <alignment horizontal="center" vertical="center"/>
      <protection locked="0"/>
    </xf>
    <xf numFmtId="181" fontId="24" fillId="0" borderId="20" xfId="0" applyNumberFormat="1" applyFont="1" applyBorder="1" applyAlignment="1" applyProtection="1">
      <alignment horizontal="center" vertical="center" wrapText="1"/>
      <protection locked="0"/>
    </xf>
    <xf numFmtId="181" fontId="24" fillId="0" borderId="21" xfId="0" applyNumberFormat="1" applyFont="1" applyBorder="1" applyAlignment="1" applyProtection="1">
      <alignment horizontal="center" vertical="center" wrapText="1"/>
      <protection locked="0"/>
    </xf>
    <xf numFmtId="181" fontId="24" fillId="0" borderId="17" xfId="0" applyNumberFormat="1" applyFont="1" applyBorder="1" applyAlignment="1" applyProtection="1">
      <alignment horizontal="center" vertical="center" wrapText="1"/>
      <protection locked="0"/>
    </xf>
    <xf numFmtId="181" fontId="24" fillId="0" borderId="18" xfId="0" applyNumberFormat="1" applyFont="1" applyBorder="1" applyAlignment="1" applyProtection="1">
      <alignment horizontal="center" vertical="center" wrapText="1"/>
      <protection locked="0"/>
    </xf>
    <xf numFmtId="181" fontId="36" fillId="0" borderId="17" xfId="0" applyNumberFormat="1" applyFont="1" applyBorder="1" applyAlignment="1" applyProtection="1">
      <alignment horizontal="right" vertical="center" wrapText="1"/>
      <protection locked="0"/>
    </xf>
    <xf numFmtId="181" fontId="36" fillId="0" borderId="18" xfId="0" applyNumberFormat="1" applyFont="1" applyBorder="1" applyAlignment="1" applyProtection="1">
      <alignment horizontal="right" vertical="center" wrapText="1"/>
      <protection locked="0"/>
    </xf>
    <xf numFmtId="181" fontId="36" fillId="0" borderId="13" xfId="0" applyNumberFormat="1" applyFont="1" applyBorder="1" applyAlignment="1" applyProtection="1">
      <alignment horizontal="right" vertical="center" wrapText="1"/>
      <protection locked="0"/>
    </xf>
    <xf numFmtId="181" fontId="44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20" xfId="0" applyNumberFormat="1" applyFont="1" applyBorder="1" applyAlignment="1" applyProtection="1">
      <alignment horizontal="center" vertical="center" wrapText="1"/>
      <protection locked="0"/>
    </xf>
    <xf numFmtId="181" fontId="27" fillId="0" borderId="21" xfId="0" applyNumberFormat="1" applyFont="1" applyBorder="1" applyAlignment="1" applyProtection="1">
      <alignment horizontal="center" vertical="center" wrapText="1"/>
      <protection locked="0"/>
    </xf>
    <xf numFmtId="181" fontId="27" fillId="0" borderId="19" xfId="0" applyNumberFormat="1" applyFont="1" applyBorder="1" applyAlignment="1" applyProtection="1">
      <alignment horizontal="center" vertical="center" wrapText="1"/>
      <protection locked="0"/>
    </xf>
    <xf numFmtId="181" fontId="27" fillId="0" borderId="17" xfId="0" applyNumberFormat="1" applyFont="1" applyBorder="1" applyAlignment="1" applyProtection="1">
      <alignment horizontal="center" vertical="center" wrapText="1"/>
      <protection locked="0"/>
    </xf>
    <xf numFmtId="181" fontId="27" fillId="0" borderId="18" xfId="0" applyNumberFormat="1" applyFont="1" applyBorder="1" applyAlignment="1" applyProtection="1">
      <alignment horizontal="center" vertical="center" wrapText="1"/>
      <protection locked="0"/>
    </xf>
    <xf numFmtId="181" fontId="27" fillId="0" borderId="13" xfId="0" applyNumberFormat="1" applyFont="1" applyBorder="1" applyAlignment="1" applyProtection="1">
      <alignment horizontal="center" vertical="center" wrapText="1"/>
      <protection locked="0"/>
    </xf>
    <xf numFmtId="181" fontId="11" fillId="0" borderId="31" xfId="1" applyNumberFormat="1" applyFont="1" applyFill="1" applyBorder="1" applyAlignment="1" applyProtection="1">
      <alignment horizontal="right" vertical="center"/>
      <protection locked="0"/>
    </xf>
    <xf numFmtId="181" fontId="11" fillId="0" borderId="32" xfId="1" applyNumberFormat="1" applyFont="1" applyFill="1" applyBorder="1" applyAlignment="1" applyProtection="1">
      <alignment horizontal="right" vertical="center"/>
      <protection locked="0"/>
    </xf>
    <xf numFmtId="181" fontId="26" fillId="0" borderId="20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21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19" xfId="1" applyNumberFormat="1" applyFont="1" applyFill="1" applyBorder="1" applyAlignment="1" applyProtection="1">
      <alignment horizontal="right" vertical="center" wrapText="1"/>
      <protection locked="0"/>
    </xf>
    <xf numFmtId="181" fontId="29" fillId="0" borderId="20" xfId="0" applyNumberFormat="1" applyFont="1" applyBorder="1" applyAlignment="1" applyProtection="1">
      <alignment horizontal="left" wrapText="1"/>
      <protection locked="0"/>
    </xf>
    <xf numFmtId="181" fontId="29" fillId="0" borderId="21" xfId="0" applyNumberFormat="1" applyFont="1" applyBorder="1" applyAlignment="1" applyProtection="1">
      <alignment horizontal="left" wrapText="1"/>
      <protection locked="0"/>
    </xf>
    <xf numFmtId="181" fontId="29" fillId="0" borderId="19" xfId="0" applyNumberFormat="1" applyFont="1" applyBorder="1" applyAlignment="1" applyProtection="1">
      <alignment horizontal="left" wrapText="1"/>
      <protection locked="0"/>
    </xf>
    <xf numFmtId="181" fontId="45" fillId="0" borderId="21" xfId="0" applyNumberFormat="1" applyFont="1" applyBorder="1" applyAlignment="1" applyProtection="1">
      <alignment horizontal="center" vertical="top" shrinkToFit="1"/>
      <protection locked="0"/>
    </xf>
    <xf numFmtId="181" fontId="20" fillId="0" borderId="20" xfId="0" applyNumberFormat="1" applyFont="1" applyBorder="1" applyAlignment="1" applyProtection="1">
      <alignment horizontal="center" vertical="center" wrapText="1"/>
      <protection locked="0"/>
    </xf>
    <xf numFmtId="181" fontId="20" fillId="0" borderId="21" xfId="0" applyNumberFormat="1" applyFont="1" applyBorder="1" applyAlignment="1" applyProtection="1">
      <alignment horizontal="center" vertical="center" wrapText="1"/>
      <protection locked="0"/>
    </xf>
    <xf numFmtId="181" fontId="20" fillId="0" borderId="17" xfId="0" applyNumberFormat="1" applyFont="1" applyBorder="1" applyAlignment="1" applyProtection="1">
      <alignment horizontal="center" vertical="center" wrapText="1"/>
      <protection locked="0"/>
    </xf>
    <xf numFmtId="181" fontId="20" fillId="0" borderId="18" xfId="0" applyNumberFormat="1" applyFont="1" applyBorder="1" applyAlignment="1" applyProtection="1">
      <alignment horizontal="center" vertical="center" wrapText="1"/>
      <protection locked="0"/>
    </xf>
    <xf numFmtId="181" fontId="26" fillId="0" borderId="16" xfId="0" applyNumberFormat="1" applyFont="1" applyBorder="1" applyAlignment="1" applyProtection="1">
      <alignment horizontal="center" vertical="center" wrapText="1"/>
      <protection locked="0"/>
    </xf>
    <xf numFmtId="181" fontId="26" fillId="0" borderId="0" xfId="0" applyNumberFormat="1" applyFont="1" applyAlignment="1" applyProtection="1">
      <alignment horizontal="center" vertical="center" wrapText="1"/>
      <protection locked="0"/>
    </xf>
    <xf numFmtId="181" fontId="26" fillId="0" borderId="10" xfId="0" applyNumberFormat="1" applyFont="1" applyBorder="1" applyAlignment="1" applyProtection="1">
      <alignment horizontal="center" vertical="center" wrapText="1"/>
      <protection locked="0"/>
    </xf>
    <xf numFmtId="181" fontId="26" fillId="0" borderId="17" xfId="0" applyNumberFormat="1" applyFont="1" applyBorder="1" applyAlignment="1" applyProtection="1">
      <alignment horizontal="center" vertical="center" wrapText="1"/>
      <protection locked="0"/>
    </xf>
    <xf numFmtId="181" fontId="26" fillId="0" borderId="18" xfId="0" applyNumberFormat="1" applyFont="1" applyBorder="1" applyAlignment="1" applyProtection="1">
      <alignment horizontal="center" vertical="center" wrapText="1"/>
      <protection locked="0"/>
    </xf>
    <xf numFmtId="181" fontId="26" fillId="0" borderId="13" xfId="0" applyNumberFormat="1" applyFont="1" applyBorder="1" applyAlignment="1" applyProtection="1">
      <alignment horizontal="center" vertical="center" wrapText="1"/>
      <protection locked="0"/>
    </xf>
    <xf numFmtId="181" fontId="25" fillId="0" borderId="53" xfId="0" applyNumberFormat="1" applyFont="1" applyBorder="1" applyAlignment="1" applyProtection="1">
      <alignment horizontal="center" vertical="center" wrapText="1"/>
      <protection locked="0"/>
    </xf>
    <xf numFmtId="181" fontId="25" fillId="0" borderId="54" xfId="0" applyNumberFormat="1" applyFont="1" applyBorder="1" applyAlignment="1" applyProtection="1">
      <alignment horizontal="center" vertical="center" wrapText="1"/>
      <protection locked="0"/>
    </xf>
    <xf numFmtId="181" fontId="25" fillId="0" borderId="55" xfId="0" applyNumberFormat="1" applyFont="1" applyBorder="1" applyAlignment="1" applyProtection="1">
      <alignment horizontal="center" vertical="center" wrapText="1"/>
      <protection locked="0"/>
    </xf>
    <xf numFmtId="181" fontId="34" fillId="0" borderId="34" xfId="1" applyNumberFormat="1" applyFont="1" applyFill="1" applyBorder="1" applyAlignment="1" applyProtection="1">
      <alignment horizontal="center" vertical="center"/>
      <protection locked="0"/>
    </xf>
    <xf numFmtId="181" fontId="34" fillId="0" borderId="35" xfId="1" applyNumberFormat="1" applyFont="1" applyFill="1" applyBorder="1" applyAlignment="1" applyProtection="1">
      <alignment horizontal="center" vertical="center"/>
      <protection locked="0"/>
    </xf>
    <xf numFmtId="181" fontId="23" fillId="0" borderId="32" xfId="0" applyNumberFormat="1" applyFont="1" applyBorder="1" applyAlignment="1" applyProtection="1">
      <alignment horizontal="right" vertical="center" wrapText="1"/>
      <protection locked="0"/>
    </xf>
    <xf numFmtId="181" fontId="23" fillId="0" borderId="33" xfId="0" applyNumberFormat="1" applyFont="1" applyBorder="1" applyAlignment="1" applyProtection="1">
      <alignment horizontal="right" vertical="center" wrapText="1"/>
      <protection locked="0"/>
    </xf>
    <xf numFmtId="181" fontId="25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33" fillId="0" borderId="17" xfId="1" applyNumberFormat="1" applyFont="1" applyFill="1" applyBorder="1" applyAlignment="1" applyProtection="1">
      <alignment horizontal="center" vertical="center"/>
      <protection locked="0"/>
    </xf>
    <xf numFmtId="181" fontId="33" fillId="0" borderId="18" xfId="1" applyNumberFormat="1" applyFont="1" applyFill="1" applyBorder="1" applyAlignment="1" applyProtection="1">
      <alignment horizontal="center" vertical="center"/>
      <protection locked="0"/>
    </xf>
    <xf numFmtId="181" fontId="33" fillId="0" borderId="13" xfId="1" applyNumberFormat="1" applyFont="1" applyFill="1" applyBorder="1" applyAlignment="1" applyProtection="1">
      <alignment horizontal="center" vertical="center"/>
      <protection locked="0"/>
    </xf>
    <xf numFmtId="181" fontId="20" fillId="0" borderId="19" xfId="0" applyNumberFormat="1" applyFont="1" applyBorder="1" applyAlignment="1" applyProtection="1">
      <alignment horizontal="center" vertical="center" wrapText="1"/>
      <protection locked="0"/>
    </xf>
    <xf numFmtId="181" fontId="20" fillId="0" borderId="13" xfId="0" applyNumberFormat="1" applyFont="1" applyBorder="1" applyAlignment="1" applyProtection="1">
      <alignment horizontal="center" vertical="center" wrapText="1"/>
      <protection locked="0"/>
    </xf>
    <xf numFmtId="3" fontId="77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9" fillId="0" borderId="1" xfId="0" applyNumberFormat="1" applyFont="1" applyBorder="1" applyAlignment="1" applyProtection="1">
      <alignment horizontal="center" vertical="center" wrapText="1"/>
      <protection locked="0"/>
    </xf>
    <xf numFmtId="181" fontId="46" fillId="0" borderId="0" xfId="0" applyNumberFormat="1" applyFont="1" applyProtection="1">
      <alignment vertical="center"/>
      <protection locked="0"/>
    </xf>
    <xf numFmtId="181" fontId="46" fillId="0" borderId="10" xfId="0" applyNumberFormat="1" applyFont="1" applyBorder="1" applyProtection="1">
      <alignment vertical="center"/>
      <protection locked="0"/>
    </xf>
    <xf numFmtId="181" fontId="46" fillId="0" borderId="16" xfId="0" applyNumberFormat="1" applyFont="1" applyBorder="1" applyProtection="1">
      <alignment vertical="center"/>
      <protection locked="0"/>
    </xf>
    <xf numFmtId="181" fontId="46" fillId="0" borderId="17" xfId="0" applyNumberFormat="1" applyFont="1" applyBorder="1" applyProtection="1">
      <alignment vertical="center"/>
      <protection locked="0"/>
    </xf>
    <xf numFmtId="181" fontId="46" fillId="0" borderId="18" xfId="0" applyNumberFormat="1" applyFont="1" applyBorder="1" applyProtection="1">
      <alignment vertical="center"/>
      <protection locked="0"/>
    </xf>
    <xf numFmtId="181" fontId="46" fillId="0" borderId="13" xfId="0" applyNumberFormat="1" applyFont="1" applyBorder="1" applyProtection="1">
      <alignment vertical="center"/>
      <protection locked="0"/>
    </xf>
    <xf numFmtId="181" fontId="43" fillId="0" borderId="12" xfId="0" applyNumberFormat="1" applyFont="1" applyBorder="1" applyProtection="1">
      <alignment vertical="center"/>
      <protection locked="0"/>
    </xf>
    <xf numFmtId="181" fontId="43" fillId="0" borderId="22" xfId="0" applyNumberFormat="1" applyFont="1" applyBorder="1" applyProtection="1">
      <alignment vertical="center"/>
      <protection locked="0"/>
    </xf>
    <xf numFmtId="181" fontId="36" fillId="0" borderId="35" xfId="0" applyNumberFormat="1" applyFont="1" applyBorder="1" applyAlignment="1" applyProtection="1">
      <alignment horizontal="center" vertical="center" wrapText="1"/>
      <protection locked="0"/>
    </xf>
    <xf numFmtId="181" fontId="36" fillId="0" borderId="36" xfId="0" applyNumberFormat="1" applyFont="1" applyBorder="1" applyAlignment="1" applyProtection="1">
      <alignment horizontal="center" vertical="center" wrapText="1"/>
      <protection locked="0"/>
    </xf>
    <xf numFmtId="181" fontId="45" fillId="0" borderId="10" xfId="0" applyNumberFormat="1" applyFont="1" applyBorder="1" applyAlignment="1" applyProtection="1">
      <alignment horizontal="left" vertical="center" wrapText="1"/>
      <protection locked="0"/>
    </xf>
    <xf numFmtId="181" fontId="45" fillId="0" borderId="18" xfId="0" applyNumberFormat="1" applyFont="1" applyBorder="1" applyAlignment="1" applyProtection="1">
      <alignment horizontal="left" vertical="center" wrapText="1"/>
      <protection locked="0"/>
    </xf>
    <xf numFmtId="181" fontId="45" fillId="0" borderId="13" xfId="0" applyNumberFormat="1" applyFont="1" applyBorder="1" applyAlignment="1" applyProtection="1">
      <alignment horizontal="left" vertical="center" wrapText="1"/>
      <protection locked="0"/>
    </xf>
    <xf numFmtId="181" fontId="31" fillId="0" borderId="12" xfId="0" applyNumberFormat="1" applyFont="1" applyBorder="1" applyAlignment="1" applyProtection="1">
      <alignment horizontal="left" vertical="center"/>
      <protection locked="0"/>
    </xf>
    <xf numFmtId="181" fontId="31" fillId="0" borderId="22" xfId="0" applyNumberFormat="1" applyFont="1" applyBorder="1" applyAlignment="1" applyProtection="1">
      <alignment horizontal="left" vertical="center"/>
      <protection locked="0"/>
    </xf>
    <xf numFmtId="181" fontId="19" fillId="0" borderId="20" xfId="0" applyNumberFormat="1" applyFont="1" applyBorder="1" applyAlignment="1" applyProtection="1">
      <alignment horizontal="center" vertical="center" textRotation="255"/>
      <protection locked="0"/>
    </xf>
    <xf numFmtId="181" fontId="19" fillId="0" borderId="19" xfId="0" applyNumberFormat="1" applyFont="1" applyBorder="1" applyAlignment="1" applyProtection="1">
      <alignment horizontal="center" vertical="center" textRotation="255"/>
      <protection locked="0"/>
    </xf>
    <xf numFmtId="181" fontId="19" fillId="0" borderId="17" xfId="0" applyNumberFormat="1" applyFont="1" applyBorder="1" applyAlignment="1" applyProtection="1">
      <alignment horizontal="center" vertical="center" textRotation="255"/>
      <protection locked="0"/>
    </xf>
    <xf numFmtId="181" fontId="19" fillId="0" borderId="13" xfId="0" applyNumberFormat="1" applyFont="1" applyBorder="1" applyAlignment="1" applyProtection="1">
      <alignment horizontal="center" vertical="center" textRotation="255"/>
      <protection locked="0"/>
    </xf>
    <xf numFmtId="181" fontId="23" fillId="0" borderId="20" xfId="0" applyNumberFormat="1" applyFont="1" applyBorder="1" applyAlignment="1" applyProtection="1">
      <alignment horizontal="distributed" vertical="center" indent="3"/>
      <protection locked="0"/>
    </xf>
    <xf numFmtId="181" fontId="23" fillId="0" borderId="21" xfId="0" applyNumberFormat="1" applyFont="1" applyBorder="1" applyAlignment="1" applyProtection="1">
      <alignment horizontal="distributed" vertical="center" indent="3"/>
      <protection locked="0"/>
    </xf>
    <xf numFmtId="181" fontId="23" fillId="0" borderId="19" xfId="0" applyNumberFormat="1" applyFont="1" applyBorder="1" applyAlignment="1" applyProtection="1">
      <alignment horizontal="distributed" vertical="center" indent="3"/>
      <protection locked="0"/>
    </xf>
    <xf numFmtId="181" fontId="22" fillId="0" borderId="21" xfId="0" applyNumberFormat="1" applyFont="1" applyBorder="1" applyAlignment="1" applyProtection="1">
      <alignment horizontal="center" vertical="center"/>
      <protection locked="0"/>
    </xf>
    <xf numFmtId="181" fontId="22" fillId="0" borderId="19" xfId="0" applyNumberFormat="1" applyFont="1" applyBorder="1" applyAlignment="1" applyProtection="1">
      <alignment horizontal="center" vertical="center"/>
      <protection locked="0"/>
    </xf>
    <xf numFmtId="181" fontId="22" fillId="0" borderId="18" xfId="0" applyNumberFormat="1" applyFont="1" applyBorder="1" applyAlignment="1" applyProtection="1">
      <alignment horizontal="center" vertical="center"/>
      <protection locked="0"/>
    </xf>
    <xf numFmtId="181" fontId="22" fillId="0" borderId="13" xfId="0" applyNumberFormat="1" applyFont="1" applyBorder="1" applyAlignment="1" applyProtection="1">
      <alignment horizontal="center" vertical="center"/>
      <protection locked="0"/>
    </xf>
    <xf numFmtId="181" fontId="22" fillId="0" borderId="17" xfId="0" applyNumberFormat="1" applyFont="1" applyBorder="1" applyAlignment="1" applyProtection="1">
      <alignment horizontal="center" vertical="center"/>
      <protection locked="0"/>
    </xf>
    <xf numFmtId="181" fontId="23" fillId="0" borderId="21" xfId="0" applyNumberFormat="1" applyFont="1" applyBorder="1" applyAlignment="1" applyProtection="1">
      <alignment horizontal="center" vertical="center" wrapText="1"/>
      <protection locked="0"/>
    </xf>
    <xf numFmtId="181" fontId="23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0" xfId="0" applyNumberFormat="1" applyFont="1" applyAlignment="1" applyProtection="1">
      <alignment horizontal="center" vertical="center" wrapText="1"/>
      <protection locked="0"/>
    </xf>
    <xf numFmtId="181" fontId="23" fillId="0" borderId="10" xfId="0" applyNumberFormat="1" applyFont="1" applyBorder="1" applyAlignment="1" applyProtection="1">
      <alignment horizontal="center" vertical="center" wrapText="1"/>
      <protection locked="0"/>
    </xf>
    <xf numFmtId="181" fontId="23" fillId="0" borderId="18" xfId="0" applyNumberFormat="1" applyFont="1" applyBorder="1" applyAlignment="1" applyProtection="1">
      <alignment horizontal="center" vertical="center" wrapText="1"/>
      <protection locked="0"/>
    </xf>
    <xf numFmtId="181" fontId="23" fillId="0" borderId="13" xfId="0" applyNumberFormat="1" applyFont="1" applyBorder="1" applyAlignment="1" applyProtection="1">
      <alignment horizontal="center" vertical="center" wrapText="1"/>
      <protection locked="0"/>
    </xf>
    <xf numFmtId="181" fontId="34" fillId="0" borderId="12" xfId="0" applyNumberFormat="1" applyFont="1" applyBorder="1" applyAlignment="1" applyProtection="1">
      <alignment horizontal="left" vertical="center" shrinkToFit="1"/>
      <protection locked="0"/>
    </xf>
    <xf numFmtId="181" fontId="34" fillId="0" borderId="22" xfId="0" applyNumberFormat="1" applyFont="1" applyBorder="1" applyAlignment="1" applyProtection="1">
      <alignment horizontal="left" vertical="center" shrinkToFit="1"/>
      <protection locked="0"/>
    </xf>
    <xf numFmtId="181" fontId="28" fillId="0" borderId="53" xfId="0" applyNumberFormat="1" applyFont="1" applyBorder="1" applyAlignment="1" applyProtection="1">
      <alignment horizontal="center" vertical="center" wrapText="1"/>
      <protection locked="0"/>
    </xf>
    <xf numFmtId="181" fontId="28" fillId="0" borderId="54" xfId="0" applyNumberFormat="1" applyFont="1" applyBorder="1" applyAlignment="1" applyProtection="1">
      <alignment horizontal="center" vertical="center" wrapText="1"/>
      <protection locked="0"/>
    </xf>
    <xf numFmtId="181" fontId="28" fillId="0" borderId="55" xfId="0" applyNumberFormat="1" applyFont="1" applyBorder="1" applyAlignment="1" applyProtection="1">
      <alignment horizontal="center" vertical="center" wrapText="1"/>
      <protection locked="0"/>
    </xf>
    <xf numFmtId="181" fontId="19" fillId="0" borderId="12" xfId="0" applyNumberFormat="1" applyFont="1" applyBorder="1" applyAlignment="1" applyProtection="1">
      <alignment horizontal="center"/>
      <protection locked="0"/>
    </xf>
    <xf numFmtId="181" fontId="27" fillId="0" borderId="0" xfId="0" applyNumberFormat="1" applyFont="1" applyAlignment="1" applyProtection="1">
      <alignment horizontal="center" vertical="center" textRotation="255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28" fillId="0" borderId="19" xfId="0" applyNumberFormat="1" applyFont="1" applyBorder="1" applyAlignment="1" applyProtection="1">
      <alignment horizontal="distributed" vertical="center" wrapText="1"/>
      <protection locked="0"/>
    </xf>
    <xf numFmtId="181" fontId="28" fillId="0" borderId="16" xfId="0" applyNumberFormat="1" applyFont="1" applyBorder="1" applyAlignment="1" applyProtection="1">
      <alignment horizontal="distributed" vertical="center" wrapText="1"/>
      <protection locked="0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28" fillId="0" borderId="10" xfId="0" applyNumberFormat="1" applyFont="1" applyBorder="1" applyAlignment="1" applyProtection="1">
      <alignment horizontal="distributed" vertical="center" wrapText="1"/>
      <protection locked="0"/>
    </xf>
    <xf numFmtId="181" fontId="28" fillId="0" borderId="17" xfId="0" applyNumberFormat="1" applyFont="1" applyBorder="1" applyAlignment="1" applyProtection="1">
      <alignment horizontal="distributed" vertical="center" wrapText="1"/>
      <protection locked="0"/>
    </xf>
    <xf numFmtId="181" fontId="28" fillId="0" borderId="18" xfId="0" applyNumberFormat="1" applyFont="1" applyBorder="1" applyAlignment="1" applyProtection="1">
      <alignment horizontal="distributed" vertical="center" wrapText="1"/>
      <protection locked="0"/>
    </xf>
    <xf numFmtId="181" fontId="28" fillId="0" borderId="13" xfId="0" applyNumberFormat="1" applyFont="1" applyBorder="1" applyAlignment="1" applyProtection="1">
      <alignment horizontal="distributed" vertical="center" wrapText="1"/>
      <protection locked="0"/>
    </xf>
    <xf numFmtId="181" fontId="23" fillId="0" borderId="1" xfId="0" applyNumberFormat="1" applyFont="1" applyBorder="1" applyAlignment="1" applyProtection="1">
      <alignment horizontal="center" vertical="center" wrapText="1"/>
      <protection locked="0"/>
    </xf>
    <xf numFmtId="181" fontId="23" fillId="0" borderId="53" xfId="0" applyNumberFormat="1" applyFont="1" applyBorder="1" applyAlignment="1" applyProtection="1">
      <alignment horizontal="center" vertical="center"/>
      <protection locked="0"/>
    </xf>
    <xf numFmtId="181" fontId="23" fillId="0" borderId="54" xfId="0" applyNumberFormat="1" applyFont="1" applyBorder="1" applyAlignment="1" applyProtection="1">
      <alignment horizontal="center" vertical="center"/>
      <protection locked="0"/>
    </xf>
    <xf numFmtId="181" fontId="23" fillId="0" borderId="55" xfId="0" applyNumberFormat="1" applyFont="1" applyBorder="1" applyAlignment="1" applyProtection="1">
      <alignment horizontal="center" vertical="center"/>
      <protection locked="0"/>
    </xf>
    <xf numFmtId="181" fontId="11" fillId="0" borderId="10" xfId="0" applyNumberFormat="1" applyFont="1" applyBorder="1" applyAlignment="1" applyProtection="1">
      <alignment horizontal="right" textRotation="255"/>
      <protection locked="0"/>
    </xf>
    <xf numFmtId="181" fontId="34" fillId="0" borderId="1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1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22" xfId="0" applyNumberFormat="1" applyFont="1" applyBorder="1" applyAlignment="1" applyProtection="1">
      <alignment horizontal="left" vertical="center" wrapText="1" indent="1"/>
      <protection locked="0"/>
    </xf>
    <xf numFmtId="181" fontId="36" fillId="0" borderId="20" xfId="0" applyNumberFormat="1" applyFont="1" applyBorder="1" applyAlignment="1" applyProtection="1">
      <alignment horizontal="center" vertical="center" textRotation="255"/>
      <protection locked="0"/>
    </xf>
    <xf numFmtId="181" fontId="36" fillId="0" borderId="21" xfId="0" applyNumberFormat="1" applyFont="1" applyBorder="1" applyAlignment="1" applyProtection="1">
      <alignment horizontal="center" vertical="center" textRotation="255"/>
      <protection locked="0"/>
    </xf>
    <xf numFmtId="181" fontId="36" fillId="0" borderId="19" xfId="0" applyNumberFormat="1" applyFont="1" applyBorder="1" applyAlignment="1" applyProtection="1">
      <alignment horizontal="center" vertical="center" textRotation="255"/>
      <protection locked="0"/>
    </xf>
    <xf numFmtId="181" fontId="36" fillId="0" borderId="17" xfId="0" applyNumberFormat="1" applyFont="1" applyBorder="1" applyAlignment="1" applyProtection="1">
      <alignment horizontal="center" vertical="center" textRotation="255"/>
      <protection locked="0"/>
    </xf>
    <xf numFmtId="181" fontId="36" fillId="0" borderId="18" xfId="0" applyNumberFormat="1" applyFont="1" applyBorder="1" applyAlignment="1" applyProtection="1">
      <alignment horizontal="center" vertical="center" textRotation="255"/>
      <protection locked="0"/>
    </xf>
    <xf numFmtId="181" fontId="36" fillId="0" borderId="13" xfId="0" applyNumberFormat="1" applyFont="1" applyBorder="1" applyAlignment="1" applyProtection="1">
      <alignment horizontal="center" vertical="center" textRotation="255"/>
      <protection locked="0"/>
    </xf>
    <xf numFmtId="181" fontId="28" fillId="0" borderId="11" xfId="0" applyNumberFormat="1" applyFont="1" applyBorder="1" applyAlignment="1" applyProtection="1">
      <alignment horizontal="distributed" vertical="center" wrapText="1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28" fillId="0" borderId="22" xfId="0" applyNumberFormat="1" applyFont="1" applyBorder="1" applyAlignment="1" applyProtection="1">
      <alignment horizontal="distributed" vertical="center" wrapText="1"/>
      <protection locked="0"/>
    </xf>
    <xf numFmtId="181" fontId="27" fillId="0" borderId="11" xfId="0" applyNumberFormat="1" applyFont="1" applyBorder="1" applyAlignment="1" applyProtection="1">
      <alignment horizontal="center" vertical="center"/>
      <protection locked="0"/>
    </xf>
    <xf numFmtId="181" fontId="27" fillId="0" borderId="22" xfId="0" applyNumberFormat="1" applyFont="1" applyBorder="1" applyAlignment="1" applyProtection="1">
      <alignment horizontal="center" vertical="center"/>
      <protection locked="0"/>
    </xf>
    <xf numFmtId="0" fontId="27" fillId="0" borderId="41" xfId="1" applyNumberFormat="1" applyFont="1" applyFill="1" applyBorder="1" applyAlignment="1" applyProtection="1">
      <alignment horizontal="center" vertical="center"/>
      <protection locked="0"/>
    </xf>
    <xf numFmtId="0" fontId="27" fillId="0" borderId="42" xfId="1" applyNumberFormat="1" applyFont="1" applyFill="1" applyBorder="1" applyAlignment="1" applyProtection="1">
      <alignment horizontal="center" vertical="center"/>
      <protection locked="0"/>
    </xf>
    <xf numFmtId="0" fontId="27" fillId="0" borderId="43" xfId="1" applyNumberFormat="1" applyFont="1" applyFill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12" xfId="0" applyNumberFormat="1" applyFont="1" applyBorder="1" applyAlignment="1" applyProtection="1">
      <alignment horizontal="left" vertical="center" indent="1" shrinkToFit="1"/>
      <protection locked="0"/>
    </xf>
    <xf numFmtId="181" fontId="61" fillId="0" borderId="88" xfId="0" applyNumberFormat="1" applyFont="1" applyBorder="1" applyAlignment="1" applyProtection="1">
      <alignment horizontal="left" vertical="center"/>
      <protection locked="0"/>
    </xf>
    <xf numFmtId="181" fontId="61" fillId="0" borderId="89" xfId="0" applyNumberFormat="1" applyFont="1" applyBorder="1" applyAlignment="1" applyProtection="1">
      <alignment horizontal="left" vertical="center"/>
      <protection locked="0"/>
    </xf>
    <xf numFmtId="182" fontId="19" fillId="0" borderId="16" xfId="1" applyNumberFormat="1" applyFont="1" applyFill="1" applyBorder="1" applyAlignment="1" applyProtection="1">
      <alignment horizontal="left" wrapText="1"/>
      <protection locked="0"/>
    </xf>
    <xf numFmtId="182" fontId="19" fillId="0" borderId="0" xfId="1" applyNumberFormat="1" applyFont="1" applyFill="1" applyBorder="1" applyAlignment="1" applyProtection="1">
      <alignment horizontal="left" wrapText="1"/>
      <protection locked="0"/>
    </xf>
    <xf numFmtId="38" fontId="37" fillId="0" borderId="79" xfId="1" applyFont="1" applyFill="1" applyBorder="1" applyAlignment="1" applyProtection="1">
      <alignment horizontal="right" vertical="center" indent="1"/>
      <protection hidden="1"/>
    </xf>
    <xf numFmtId="38" fontId="37" fillId="0" borderId="0" xfId="1" applyFont="1" applyFill="1" applyBorder="1" applyAlignment="1" applyProtection="1">
      <alignment horizontal="right" vertical="center" indent="1"/>
      <protection hidden="1"/>
    </xf>
    <xf numFmtId="38" fontId="37" fillId="0" borderId="144" xfId="1" applyFont="1" applyFill="1" applyBorder="1" applyAlignment="1" applyProtection="1">
      <alignment horizontal="right" vertical="center" indent="1"/>
      <protection hidden="1"/>
    </xf>
    <xf numFmtId="181" fontId="62" fillId="0" borderId="87" xfId="0" applyNumberFormat="1" applyFont="1" applyBorder="1" applyAlignment="1" applyProtection="1">
      <alignment horizontal="left" vertical="center"/>
      <protection locked="0"/>
    </xf>
    <xf numFmtId="181" fontId="62" fillId="0" borderId="88" xfId="0" applyNumberFormat="1" applyFont="1" applyBorder="1" applyAlignment="1" applyProtection="1">
      <alignment horizontal="left" vertical="center"/>
      <protection locked="0"/>
    </xf>
    <xf numFmtId="181" fontId="56" fillId="0" borderId="71" xfId="0" applyNumberFormat="1" applyFont="1" applyBorder="1" applyAlignment="1" applyProtection="1">
      <alignment horizontal="left" vertical="center"/>
      <protection locked="0"/>
    </xf>
    <xf numFmtId="181" fontId="56" fillId="0" borderId="72" xfId="0" applyNumberFormat="1" applyFont="1" applyBorder="1" applyAlignment="1" applyProtection="1">
      <alignment horizontal="left" vertical="center"/>
      <protection locked="0"/>
    </xf>
    <xf numFmtId="181" fontId="62" fillId="0" borderId="89" xfId="0" applyNumberFormat="1" applyFont="1" applyBorder="1" applyAlignment="1" applyProtection="1">
      <alignment horizontal="left" vertical="center"/>
      <protection locked="0"/>
    </xf>
    <xf numFmtId="181" fontId="56" fillId="0" borderId="73" xfId="0" applyNumberFormat="1" applyFont="1" applyBorder="1" applyAlignment="1" applyProtection="1">
      <alignment horizontal="left" vertical="center"/>
      <protection locked="0"/>
    </xf>
    <xf numFmtId="183" fontId="32" fillId="0" borderId="88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89" xfId="1" applyNumberFormat="1" applyFont="1" applyFill="1" applyBorder="1" applyAlignment="1" applyProtection="1">
      <alignment horizontal="left" vertical="center" indent="1"/>
      <protection locked="0"/>
    </xf>
    <xf numFmtId="181" fontId="30" fillId="0" borderId="67" xfId="0" applyNumberFormat="1" applyFont="1" applyBorder="1" applyAlignment="1" applyProtection="1">
      <alignment horizontal="left" vertical="top"/>
      <protection locked="0"/>
    </xf>
    <xf numFmtId="181" fontId="19" fillId="0" borderId="71" xfId="0" applyNumberFormat="1" applyFont="1" applyBorder="1" applyAlignment="1" applyProtection="1">
      <alignment horizontal="center"/>
      <protection locked="0"/>
    </xf>
    <xf numFmtId="0" fontId="0" fillId="0" borderId="73" xfId="0" applyBorder="1" applyAlignment="1" applyProtection="1">
      <protection locked="0"/>
    </xf>
    <xf numFmtId="181" fontId="31" fillId="0" borderId="72" xfId="0" applyNumberFormat="1" applyFont="1" applyBorder="1" applyAlignment="1" applyProtection="1">
      <alignment horizontal="left" vertical="center"/>
      <protection locked="0"/>
    </xf>
    <xf numFmtId="181" fontId="31" fillId="0" borderId="73" xfId="0" applyNumberFormat="1" applyFont="1" applyBorder="1" applyAlignment="1" applyProtection="1">
      <alignment horizontal="left" vertical="center"/>
      <protection locked="0"/>
    </xf>
    <xf numFmtId="181" fontId="55" fillId="0" borderId="77" xfId="0" applyNumberFormat="1" applyFont="1" applyBorder="1" applyAlignment="1" applyProtection="1">
      <alignment horizontal="center" vertical="center" textRotation="255"/>
      <protection locked="0"/>
    </xf>
    <xf numFmtId="181" fontId="55" fillId="0" borderId="78" xfId="0" applyNumberFormat="1" applyFont="1" applyBorder="1" applyAlignment="1" applyProtection="1">
      <alignment horizontal="center" vertical="center" textRotation="255"/>
      <protection locked="0"/>
    </xf>
    <xf numFmtId="181" fontId="55" fillId="0" borderId="80" xfId="0" applyNumberFormat="1" applyFont="1" applyBorder="1" applyAlignment="1" applyProtection="1">
      <alignment horizontal="center" vertical="center" textRotation="255"/>
      <protection locked="0"/>
    </xf>
    <xf numFmtId="181" fontId="55" fillId="0" borderId="81" xfId="0" applyNumberFormat="1" applyFont="1" applyBorder="1" applyAlignment="1" applyProtection="1">
      <alignment horizontal="center" vertical="center" textRotation="255"/>
      <protection locked="0"/>
    </xf>
    <xf numFmtId="181" fontId="27" fillId="0" borderId="77" xfId="0" applyNumberFormat="1" applyFont="1" applyBorder="1" applyAlignment="1" applyProtection="1">
      <alignment horizontal="center" vertical="center"/>
      <protection hidden="1"/>
    </xf>
    <xf numFmtId="181" fontId="27" fillId="0" borderId="82" xfId="0" applyNumberFormat="1" applyFont="1" applyBorder="1" applyAlignment="1" applyProtection="1">
      <alignment horizontal="center" vertical="center"/>
      <protection hidden="1"/>
    </xf>
    <xf numFmtId="181" fontId="27" fillId="0" borderId="78" xfId="0" applyNumberFormat="1" applyFont="1" applyBorder="1" applyAlignment="1" applyProtection="1">
      <alignment horizontal="center" vertical="center"/>
      <protection hidden="1"/>
    </xf>
    <xf numFmtId="181" fontId="27" fillId="0" borderId="80" xfId="0" applyNumberFormat="1" applyFont="1" applyBorder="1" applyAlignment="1" applyProtection="1">
      <alignment horizontal="center" vertical="center"/>
      <protection hidden="1"/>
    </xf>
    <xf numFmtId="181" fontId="27" fillId="0" borderId="83" xfId="0" applyNumberFormat="1" applyFont="1" applyBorder="1" applyAlignment="1" applyProtection="1">
      <alignment horizontal="center" vertical="center"/>
      <protection hidden="1"/>
    </xf>
    <xf numFmtId="181" fontId="27" fillId="0" borderId="81" xfId="0" applyNumberFormat="1" applyFont="1" applyBorder="1" applyAlignment="1" applyProtection="1">
      <alignment horizontal="center" vertical="center"/>
      <protection hidden="1"/>
    </xf>
    <xf numFmtId="38" fontId="37" fillId="0" borderId="99" xfId="1" applyFont="1" applyFill="1" applyBorder="1" applyAlignment="1" applyProtection="1">
      <alignment horizontal="right" vertical="center" indent="1"/>
      <protection hidden="1"/>
    </xf>
    <xf numFmtId="38" fontId="37" fillId="0" borderId="100" xfId="1" applyFont="1" applyFill="1" applyBorder="1" applyAlignment="1" applyProtection="1">
      <alignment horizontal="right" vertical="center" indent="1"/>
      <protection hidden="1"/>
    </xf>
    <xf numFmtId="181" fontId="31" fillId="0" borderId="20" xfId="0" applyNumberFormat="1" applyFont="1" applyBorder="1" applyAlignment="1" applyProtection="1">
      <alignment horizontal="left" vertical="center"/>
      <protection locked="0"/>
    </xf>
    <xf numFmtId="181" fontId="31" fillId="0" borderId="21" xfId="0" applyNumberFormat="1" applyFont="1" applyBorder="1" applyAlignment="1" applyProtection="1">
      <alignment horizontal="left" vertical="center"/>
      <protection locked="0"/>
    </xf>
    <xf numFmtId="181" fontId="89" fillId="0" borderId="20" xfId="0" applyNumberFormat="1" applyFont="1" applyBorder="1" applyAlignment="1" applyProtection="1">
      <alignment horizontal="center" vertical="center" wrapText="1"/>
      <protection locked="0"/>
    </xf>
    <xf numFmtId="181" fontId="89" fillId="0" borderId="21" xfId="0" applyNumberFormat="1" applyFont="1" applyBorder="1" applyAlignment="1" applyProtection="1">
      <alignment horizontal="center" vertical="center" wrapText="1"/>
      <protection locked="0"/>
    </xf>
    <xf numFmtId="181" fontId="89" fillId="0" borderId="19" xfId="0" applyNumberFormat="1" applyFont="1" applyBorder="1" applyAlignment="1" applyProtection="1">
      <alignment horizontal="center" vertical="center" wrapText="1"/>
      <protection locked="0"/>
    </xf>
    <xf numFmtId="181" fontId="89" fillId="0" borderId="16" xfId="0" applyNumberFormat="1" applyFont="1" applyBorder="1" applyAlignment="1" applyProtection="1">
      <alignment horizontal="center" vertical="center" wrapText="1"/>
      <protection locked="0"/>
    </xf>
    <xf numFmtId="181" fontId="89" fillId="0" borderId="0" xfId="0" applyNumberFormat="1" applyFont="1" applyAlignment="1" applyProtection="1">
      <alignment horizontal="center" vertical="center" wrapText="1"/>
      <protection locked="0"/>
    </xf>
    <xf numFmtId="181" fontId="89" fillId="0" borderId="10" xfId="0" applyNumberFormat="1" applyFont="1" applyBorder="1" applyAlignment="1" applyProtection="1">
      <alignment horizontal="center" vertical="center" wrapText="1"/>
      <protection locked="0"/>
    </xf>
    <xf numFmtId="181" fontId="44" fillId="0" borderId="20" xfId="0" applyNumberFormat="1" applyFont="1" applyBorder="1" applyAlignment="1" applyProtection="1">
      <alignment horizontal="center" vertical="center" wrapText="1"/>
      <protection locked="0"/>
    </xf>
    <xf numFmtId="181" fontId="44" fillId="0" borderId="21" xfId="0" applyNumberFormat="1" applyFont="1" applyBorder="1" applyAlignment="1" applyProtection="1">
      <alignment horizontal="center" vertical="center" wrapText="1"/>
      <protection locked="0"/>
    </xf>
    <xf numFmtId="181" fontId="44" fillId="0" borderId="16" xfId="0" applyNumberFormat="1" applyFont="1" applyBorder="1" applyAlignment="1" applyProtection="1">
      <alignment horizontal="center" vertical="center" wrapText="1"/>
      <protection locked="0"/>
    </xf>
    <xf numFmtId="181" fontId="44" fillId="0" borderId="0" xfId="0" applyNumberFormat="1" applyFont="1" applyAlignment="1" applyProtection="1">
      <alignment horizontal="center" vertical="center" wrapText="1"/>
      <protection locked="0"/>
    </xf>
    <xf numFmtId="181" fontId="44" fillId="0" borderId="17" xfId="0" applyNumberFormat="1" applyFont="1" applyBorder="1" applyAlignment="1" applyProtection="1">
      <alignment horizontal="center" vertical="center" wrapText="1"/>
      <protection locked="0"/>
    </xf>
    <xf numFmtId="181" fontId="44" fillId="0" borderId="18" xfId="0" applyNumberFormat="1" applyFont="1" applyBorder="1" applyAlignment="1" applyProtection="1">
      <alignment horizontal="center" vertical="center" wrapText="1"/>
      <protection locked="0"/>
    </xf>
    <xf numFmtId="0" fontId="31" fillId="0" borderId="40" xfId="1" applyNumberFormat="1" applyFont="1" applyFill="1" applyBorder="1" applyAlignment="1" applyProtection="1">
      <alignment horizontal="center" vertical="center"/>
      <protection locked="0"/>
    </xf>
    <xf numFmtId="0" fontId="31" fillId="0" borderId="12" xfId="1" applyNumberFormat="1" applyFont="1" applyFill="1" applyBorder="1" applyAlignment="1" applyProtection="1">
      <alignment horizontal="center" vertical="center"/>
      <protection locked="0"/>
    </xf>
    <xf numFmtId="0" fontId="31" fillId="0" borderId="37" xfId="1" applyNumberFormat="1" applyFont="1" applyFill="1" applyBorder="1" applyAlignment="1" applyProtection="1">
      <alignment horizontal="center" vertical="center"/>
      <protection locked="0"/>
    </xf>
    <xf numFmtId="0" fontId="31" fillId="0" borderId="22" xfId="1" applyNumberFormat="1" applyFont="1" applyFill="1" applyBorder="1" applyAlignment="1" applyProtection="1">
      <alignment horizontal="center" vertical="center"/>
      <protection locked="0"/>
    </xf>
    <xf numFmtId="181" fontId="64" fillId="0" borderId="104" xfId="0" applyNumberFormat="1" applyFont="1" applyBorder="1" applyAlignment="1" applyProtection="1">
      <alignment horizontal="center" vertical="center"/>
      <protection locked="0"/>
    </xf>
    <xf numFmtId="181" fontId="64" fillId="0" borderId="105" xfId="0" applyNumberFormat="1" applyFont="1" applyBorder="1" applyAlignment="1" applyProtection="1">
      <alignment horizontal="center" vertical="center"/>
      <protection locked="0"/>
    </xf>
    <xf numFmtId="181" fontId="64" fillId="0" borderId="106" xfId="0" applyNumberFormat="1" applyFont="1" applyBorder="1" applyAlignment="1" applyProtection="1">
      <alignment horizontal="center" vertical="center"/>
      <protection locked="0"/>
    </xf>
    <xf numFmtId="181" fontId="61" fillId="0" borderId="94" xfId="0" applyNumberFormat="1" applyFont="1" applyBorder="1" applyAlignment="1" applyProtection="1">
      <alignment horizontal="distributed" vertical="center" wrapText="1"/>
      <protection locked="0"/>
    </xf>
    <xf numFmtId="181" fontId="61" fillId="0" borderId="95" xfId="0" applyNumberFormat="1" applyFont="1" applyBorder="1" applyAlignment="1" applyProtection="1">
      <alignment horizontal="distributed" vertical="center" wrapText="1"/>
      <protection locked="0"/>
    </xf>
    <xf numFmtId="181" fontId="61" fillId="0" borderId="96" xfId="0" applyNumberFormat="1" applyFont="1" applyBorder="1" applyAlignment="1" applyProtection="1">
      <alignment horizontal="distributed" vertical="center" wrapText="1"/>
      <protection locked="0"/>
    </xf>
    <xf numFmtId="181" fontId="61" fillId="0" borderId="97" xfId="0" applyNumberFormat="1" applyFont="1" applyBorder="1" applyAlignment="1" applyProtection="1">
      <alignment horizontal="distributed" vertical="center" wrapText="1"/>
      <protection locked="0"/>
    </xf>
    <xf numFmtId="181" fontId="61" fillId="0" borderId="66" xfId="0" applyNumberFormat="1" applyFont="1" applyBorder="1" applyAlignment="1" applyProtection="1">
      <alignment horizontal="distributed" vertical="center" wrapText="1"/>
      <protection locked="0"/>
    </xf>
    <xf numFmtId="181" fontId="61" fillId="0" borderId="98" xfId="0" applyNumberFormat="1" applyFont="1" applyBorder="1" applyAlignment="1" applyProtection="1">
      <alignment horizontal="distributed" vertical="center" wrapText="1"/>
      <protection locked="0"/>
    </xf>
    <xf numFmtId="181" fontId="61" fillId="0" borderId="94" xfId="0" applyNumberFormat="1" applyFont="1" applyBorder="1" applyAlignment="1" applyProtection="1">
      <alignment horizontal="center" vertical="center" textRotation="255"/>
      <protection locked="0"/>
    </xf>
    <xf numFmtId="181" fontId="61" fillId="0" borderId="96" xfId="0" applyNumberFormat="1" applyFont="1" applyBorder="1" applyAlignment="1" applyProtection="1">
      <alignment horizontal="center" vertical="center" textRotation="255"/>
      <protection locked="0"/>
    </xf>
    <xf numFmtId="181" fontId="61" fillId="0" borderId="97" xfId="0" applyNumberFormat="1" applyFont="1" applyBorder="1" applyAlignment="1" applyProtection="1">
      <alignment horizontal="center" vertical="center" textRotation="255"/>
      <protection locked="0"/>
    </xf>
    <xf numFmtId="181" fontId="61" fillId="0" borderId="98" xfId="0" applyNumberFormat="1" applyFont="1" applyBorder="1" applyAlignment="1" applyProtection="1">
      <alignment horizontal="center" vertical="center" textRotation="255"/>
      <protection locked="0"/>
    </xf>
    <xf numFmtId="181" fontId="35" fillId="0" borderId="91" xfId="0" applyNumberFormat="1" applyFont="1" applyBorder="1" applyAlignment="1" applyProtection="1">
      <alignment horizontal="left" vertical="center" wrapText="1"/>
      <protection locked="0"/>
    </xf>
    <xf numFmtId="181" fontId="35" fillId="0" borderId="92" xfId="0" applyNumberFormat="1" applyFont="1" applyBorder="1" applyAlignment="1" applyProtection="1">
      <alignment horizontal="left" vertical="center" wrapText="1"/>
      <protection locked="0"/>
    </xf>
    <xf numFmtId="181" fontId="35" fillId="0" borderId="93" xfId="0" applyNumberFormat="1" applyFont="1" applyBorder="1" applyAlignment="1" applyProtection="1">
      <alignment horizontal="left" vertical="center" wrapText="1"/>
      <protection locked="0"/>
    </xf>
    <xf numFmtId="181" fontId="35" fillId="0" borderId="99" xfId="0" applyNumberFormat="1" applyFont="1" applyBorder="1" applyAlignment="1" applyProtection="1">
      <alignment horizontal="left" vertical="center" wrapText="1"/>
      <protection locked="0"/>
    </xf>
    <xf numFmtId="181" fontId="35" fillId="0" borderId="100" xfId="0" applyNumberFormat="1" applyFont="1" applyBorder="1" applyAlignment="1" applyProtection="1">
      <alignment horizontal="left" vertical="center" wrapText="1"/>
      <protection locked="0"/>
    </xf>
    <xf numFmtId="181" fontId="60" fillId="0" borderId="91" xfId="0" applyNumberFormat="1" applyFont="1" applyBorder="1" applyAlignment="1" applyProtection="1">
      <alignment horizontal="center" vertical="center" textRotation="255"/>
      <protection locked="0"/>
    </xf>
    <xf numFmtId="181" fontId="60" fillId="0" borderId="93" xfId="0" applyNumberFormat="1" applyFont="1" applyBorder="1" applyAlignment="1" applyProtection="1">
      <alignment horizontal="center" vertical="center" textRotation="255"/>
      <protection locked="0"/>
    </xf>
    <xf numFmtId="181" fontId="60" fillId="0" borderId="99" xfId="0" applyNumberFormat="1" applyFont="1" applyBorder="1" applyAlignment="1" applyProtection="1">
      <alignment horizontal="center" vertical="center" textRotation="255"/>
      <protection locked="0"/>
    </xf>
    <xf numFmtId="181" fontId="60" fillId="0" borderId="100" xfId="0" applyNumberFormat="1" applyFont="1" applyBorder="1" applyAlignment="1" applyProtection="1">
      <alignment horizontal="center" vertical="center" textRotation="255"/>
      <protection locked="0"/>
    </xf>
    <xf numFmtId="181" fontId="55" fillId="0" borderId="74" xfId="0" applyNumberFormat="1" applyFont="1" applyBorder="1" applyAlignment="1" applyProtection="1">
      <alignment horizontal="distributed" vertical="center" wrapText="1"/>
      <protection locked="0"/>
    </xf>
    <xf numFmtId="181" fontId="55" fillId="0" borderId="75" xfId="0" applyNumberFormat="1" applyFont="1" applyBorder="1" applyAlignment="1" applyProtection="1">
      <alignment horizontal="distributed" vertical="center" wrapText="1"/>
      <protection locked="0"/>
    </xf>
    <xf numFmtId="181" fontId="55" fillId="0" borderId="76" xfId="0" applyNumberFormat="1" applyFont="1" applyBorder="1" applyAlignment="1" applyProtection="1">
      <alignment horizontal="distributed" vertical="center" wrapText="1"/>
      <protection locked="0"/>
    </xf>
    <xf numFmtId="181" fontId="55" fillId="0" borderId="74" xfId="0" applyNumberFormat="1" applyFont="1" applyBorder="1" applyAlignment="1" applyProtection="1">
      <alignment horizontal="center" vertical="center" textRotation="255"/>
      <protection locked="0"/>
    </xf>
    <xf numFmtId="181" fontId="55" fillId="0" borderId="75" xfId="0" applyNumberFormat="1" applyFont="1" applyBorder="1" applyAlignment="1" applyProtection="1">
      <alignment horizontal="center" vertical="center" textRotation="255"/>
      <protection locked="0"/>
    </xf>
    <xf numFmtId="181" fontId="55" fillId="0" borderId="76" xfId="0" applyNumberFormat="1" applyFont="1" applyBorder="1" applyAlignment="1" applyProtection="1">
      <alignment horizontal="center" vertical="center" textRotation="255"/>
      <protection locked="0"/>
    </xf>
    <xf numFmtId="181" fontId="35" fillId="0" borderId="74" xfId="0" applyNumberFormat="1" applyFont="1" applyBorder="1" applyAlignment="1" applyProtection="1">
      <alignment horizontal="left" vertical="center" wrapText="1"/>
      <protection locked="0"/>
    </xf>
    <xf numFmtId="181" fontId="35" fillId="0" borderId="75" xfId="0" applyNumberFormat="1" applyFont="1" applyBorder="1" applyAlignment="1" applyProtection="1">
      <alignment horizontal="left" vertical="center" wrapText="1"/>
      <protection locked="0"/>
    </xf>
    <xf numFmtId="181" fontId="35" fillId="0" borderId="76" xfId="0" applyNumberFormat="1" applyFont="1" applyBorder="1" applyAlignment="1" applyProtection="1">
      <alignment horizontal="left" vertical="center" wrapText="1"/>
      <protection locked="0"/>
    </xf>
    <xf numFmtId="181" fontId="54" fillId="0" borderId="77" xfId="0" applyNumberFormat="1" applyFont="1" applyBorder="1" applyAlignment="1" applyProtection="1">
      <alignment horizontal="center" vertical="center" textRotation="255"/>
      <protection locked="0"/>
    </xf>
    <xf numFmtId="181" fontId="54" fillId="0" borderId="82" xfId="0" applyNumberFormat="1" applyFont="1" applyBorder="1" applyAlignment="1" applyProtection="1">
      <alignment horizontal="center" vertical="center" textRotation="255"/>
      <protection locked="0"/>
    </xf>
    <xf numFmtId="181" fontId="54" fillId="0" borderId="79" xfId="0" applyNumberFormat="1" applyFont="1" applyBorder="1" applyAlignment="1" applyProtection="1">
      <alignment horizontal="center" vertical="center" textRotation="255"/>
      <protection locked="0"/>
    </xf>
    <xf numFmtId="181" fontId="54" fillId="0" borderId="0" xfId="0" applyNumberFormat="1" applyFont="1" applyAlignment="1" applyProtection="1">
      <alignment horizontal="center" vertical="center" textRotation="255"/>
      <protection locked="0"/>
    </xf>
    <xf numFmtId="181" fontId="54" fillId="0" borderId="80" xfId="0" applyNumberFormat="1" applyFont="1" applyBorder="1" applyAlignment="1" applyProtection="1">
      <alignment horizontal="center" vertical="center" textRotation="255"/>
      <protection locked="0"/>
    </xf>
    <xf numFmtId="181" fontId="54" fillId="0" borderId="83" xfId="0" applyNumberFormat="1" applyFont="1" applyBorder="1" applyAlignment="1" applyProtection="1">
      <alignment horizontal="center" vertical="center" textRotation="255"/>
      <protection locked="0"/>
    </xf>
    <xf numFmtId="0" fontId="27" fillId="0" borderId="107" xfId="1" applyNumberFormat="1" applyFont="1" applyFill="1" applyBorder="1" applyAlignment="1" applyProtection="1">
      <alignment horizontal="center" vertical="center"/>
      <protection locked="0"/>
    </xf>
    <xf numFmtId="0" fontId="31" fillId="0" borderId="108" xfId="0" applyFont="1" applyBorder="1" applyAlignment="1" applyProtection="1">
      <alignment horizontal="center" vertical="center"/>
      <protection locked="0"/>
    </xf>
    <xf numFmtId="0" fontId="27" fillId="0" borderId="108" xfId="1" applyNumberFormat="1" applyFont="1" applyFill="1" applyBorder="1" applyAlignment="1" applyProtection="1">
      <alignment horizontal="center" vertical="center"/>
      <protection locked="0"/>
    </xf>
    <xf numFmtId="183" fontId="32" fillId="0" borderId="72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73" xfId="1" applyNumberFormat="1" applyFont="1" applyFill="1" applyBorder="1" applyAlignment="1" applyProtection="1">
      <alignment horizontal="left" vertical="center" indent="1"/>
      <protection locked="0"/>
    </xf>
    <xf numFmtId="181" fontId="34" fillId="0" borderId="72" xfId="0" applyNumberFormat="1" applyFont="1" applyBorder="1" applyAlignment="1" applyProtection="1">
      <alignment horizontal="left" vertical="center" shrinkToFit="1"/>
      <protection locked="0"/>
    </xf>
    <xf numFmtId="181" fontId="34" fillId="0" borderId="73" xfId="0" applyNumberFormat="1" applyFont="1" applyBorder="1" applyAlignment="1" applyProtection="1">
      <alignment horizontal="left" vertical="center" shrinkToFit="1"/>
      <protection locked="0"/>
    </xf>
    <xf numFmtId="181" fontId="56" fillId="0" borderId="77" xfId="0" applyNumberFormat="1" applyFont="1" applyBorder="1" applyAlignment="1" applyProtection="1">
      <alignment horizontal="center" vertical="center" wrapText="1"/>
      <protection locked="0"/>
    </xf>
    <xf numFmtId="181" fontId="56" fillId="0" borderId="82" xfId="0" applyNumberFormat="1" applyFont="1" applyBorder="1" applyAlignment="1" applyProtection="1">
      <alignment horizontal="center" vertical="center" wrapText="1"/>
      <protection locked="0"/>
    </xf>
    <xf numFmtId="181" fontId="56" fillId="0" borderId="78" xfId="0" applyNumberFormat="1" applyFont="1" applyBorder="1" applyAlignment="1" applyProtection="1">
      <alignment horizontal="center" vertical="center" wrapText="1"/>
      <protection locked="0"/>
    </xf>
    <xf numFmtId="181" fontId="56" fillId="0" borderId="79" xfId="0" applyNumberFormat="1" applyFont="1" applyBorder="1" applyAlignment="1" applyProtection="1">
      <alignment horizontal="center" vertical="center" wrapText="1"/>
      <protection locked="0"/>
    </xf>
    <xf numFmtId="181" fontId="56" fillId="0" borderId="0" xfId="0" applyNumberFormat="1" applyFont="1" applyAlignment="1" applyProtection="1">
      <alignment horizontal="center" vertical="center" wrapText="1"/>
      <protection locked="0"/>
    </xf>
    <xf numFmtId="181" fontId="56" fillId="0" borderId="144" xfId="0" applyNumberFormat="1" applyFont="1" applyBorder="1" applyAlignment="1" applyProtection="1">
      <alignment horizontal="center" vertical="center" wrapText="1"/>
      <protection locked="0"/>
    </xf>
    <xf numFmtId="181" fontId="56" fillId="0" borderId="80" xfId="0" applyNumberFormat="1" applyFont="1" applyBorder="1" applyAlignment="1" applyProtection="1">
      <alignment horizontal="center" vertical="center" wrapText="1"/>
      <protection locked="0"/>
    </xf>
    <xf numFmtId="181" fontId="56" fillId="0" borderId="83" xfId="0" applyNumberFormat="1" applyFont="1" applyBorder="1" applyAlignment="1" applyProtection="1">
      <alignment horizontal="center" vertical="center" wrapText="1"/>
      <protection locked="0"/>
    </xf>
    <xf numFmtId="181" fontId="56" fillId="0" borderId="81" xfId="0" applyNumberFormat="1" applyFont="1" applyBorder="1" applyAlignment="1" applyProtection="1">
      <alignment horizontal="center" vertical="center" wrapText="1"/>
      <protection locked="0"/>
    </xf>
    <xf numFmtId="181" fontId="32" fillId="0" borderId="79" xfId="0" applyNumberFormat="1" applyFont="1" applyBorder="1" applyAlignment="1" applyProtection="1">
      <alignment horizontal="center" vertical="center"/>
      <protection locked="0"/>
    </xf>
    <xf numFmtId="181" fontId="32" fillId="0" borderId="144" xfId="0" applyNumberFormat="1" applyFont="1" applyBorder="1" applyAlignment="1" applyProtection="1">
      <alignment horizontal="center" vertical="center"/>
      <protection locked="0"/>
    </xf>
    <xf numFmtId="181" fontId="71" fillId="0" borderId="77" xfId="0" applyNumberFormat="1" applyFont="1" applyBorder="1" applyAlignment="1" applyProtection="1">
      <alignment horizontal="right" vertical="center"/>
      <protection locked="0"/>
    </xf>
    <xf numFmtId="181" fontId="71" fillId="0" borderId="82" xfId="0" applyNumberFormat="1" applyFont="1" applyBorder="1" applyAlignment="1" applyProtection="1">
      <alignment horizontal="right" vertical="center"/>
      <protection locked="0"/>
    </xf>
    <xf numFmtId="181" fontId="71" fillId="0" borderId="78" xfId="0" applyNumberFormat="1" applyFont="1" applyBorder="1" applyAlignment="1" applyProtection="1">
      <alignment horizontal="right" vertical="center"/>
      <protection locked="0"/>
    </xf>
    <xf numFmtId="181" fontId="71" fillId="0" borderId="156" xfId="0" applyNumberFormat="1" applyFont="1" applyBorder="1" applyAlignment="1" applyProtection="1">
      <alignment horizontal="right" vertical="center"/>
      <protection locked="0"/>
    </xf>
    <xf numFmtId="181" fontId="71" fillId="0" borderId="157" xfId="0" applyNumberFormat="1" applyFont="1" applyBorder="1" applyAlignment="1" applyProtection="1">
      <alignment horizontal="right" vertical="center"/>
      <protection locked="0"/>
    </xf>
    <xf numFmtId="181" fontId="71" fillId="0" borderId="158" xfId="0" applyNumberFormat="1" applyFont="1" applyBorder="1" applyAlignment="1" applyProtection="1">
      <alignment horizontal="right" vertical="center"/>
      <protection locked="0"/>
    </xf>
    <xf numFmtId="181" fontId="32" fillId="0" borderId="159" xfId="0" applyNumberFormat="1" applyFont="1" applyBorder="1" applyAlignment="1" applyProtection="1">
      <alignment horizontal="center" vertical="center"/>
      <protection locked="0"/>
    </xf>
    <xf numFmtId="181" fontId="32" fillId="0" borderId="160" xfId="0" applyNumberFormat="1" applyFont="1" applyBorder="1" applyAlignment="1" applyProtection="1">
      <alignment horizontal="center" vertical="center"/>
      <protection locked="0"/>
    </xf>
    <xf numFmtId="181" fontId="32" fillId="0" borderId="161" xfId="0" applyNumberFormat="1" applyFont="1" applyBorder="1" applyAlignment="1" applyProtection="1">
      <alignment horizontal="center" vertical="center"/>
      <protection locked="0"/>
    </xf>
    <xf numFmtId="181" fontId="69" fillId="0" borderId="77" xfId="0" applyNumberFormat="1" applyFont="1" applyBorder="1" applyAlignment="1" applyProtection="1">
      <alignment horizontal="left" wrapText="1"/>
      <protection locked="0"/>
    </xf>
    <xf numFmtId="181" fontId="69" fillId="0" borderId="82" xfId="0" applyNumberFormat="1" applyFont="1" applyBorder="1" applyAlignment="1" applyProtection="1">
      <alignment horizontal="left" wrapText="1"/>
      <protection locked="0"/>
    </xf>
    <xf numFmtId="181" fontId="69" fillId="0" borderId="78" xfId="0" applyNumberFormat="1" applyFont="1" applyBorder="1" applyAlignment="1" applyProtection="1">
      <alignment horizontal="left" wrapText="1"/>
      <protection locked="0"/>
    </xf>
    <xf numFmtId="181" fontId="55" fillId="0" borderId="77" xfId="0" applyNumberFormat="1" applyFont="1" applyBorder="1" applyAlignment="1" applyProtection="1">
      <alignment horizontal="distributed" vertical="center" wrapText="1"/>
      <protection locked="0"/>
    </xf>
    <xf numFmtId="181" fontId="55" fillId="0" borderId="82" xfId="0" applyNumberFormat="1" applyFont="1" applyBorder="1" applyAlignment="1" applyProtection="1">
      <alignment horizontal="distributed" vertical="center" wrapText="1"/>
      <protection locked="0"/>
    </xf>
    <xf numFmtId="181" fontId="55" fillId="0" borderId="78" xfId="0" applyNumberFormat="1" applyFont="1" applyBorder="1" applyAlignment="1" applyProtection="1">
      <alignment horizontal="distributed" vertical="center" wrapText="1"/>
      <protection locked="0"/>
    </xf>
    <xf numFmtId="181" fontId="55" fillId="0" borderId="79" xfId="0" applyNumberFormat="1" applyFont="1" applyBorder="1" applyAlignment="1" applyProtection="1">
      <alignment horizontal="distributed" vertical="center" wrapText="1"/>
      <protection locked="0"/>
    </xf>
    <xf numFmtId="181" fontId="55" fillId="0" borderId="0" xfId="0" applyNumberFormat="1" applyFont="1" applyAlignment="1" applyProtection="1">
      <alignment horizontal="distributed" vertical="center" wrapText="1"/>
      <protection locked="0"/>
    </xf>
    <xf numFmtId="181" fontId="55" fillId="0" borderId="144" xfId="0" applyNumberFormat="1" applyFont="1" applyBorder="1" applyAlignment="1" applyProtection="1">
      <alignment horizontal="distributed" vertical="center" wrapText="1"/>
      <protection locked="0"/>
    </xf>
    <xf numFmtId="181" fontId="55" fillId="0" borderId="80" xfId="0" applyNumberFormat="1" applyFont="1" applyBorder="1" applyAlignment="1" applyProtection="1">
      <alignment horizontal="distributed" vertical="center" wrapText="1"/>
      <protection locked="0"/>
    </xf>
    <xf numFmtId="181" fontId="55" fillId="0" borderId="83" xfId="0" applyNumberFormat="1" applyFont="1" applyBorder="1" applyAlignment="1" applyProtection="1">
      <alignment horizontal="distributed" vertical="center" wrapText="1"/>
      <protection locked="0"/>
    </xf>
    <xf numFmtId="181" fontId="55" fillId="0" borderId="81" xfId="0" applyNumberFormat="1" applyFont="1" applyBorder="1" applyAlignment="1" applyProtection="1">
      <alignment horizontal="distributed" vertical="center" wrapText="1"/>
      <protection locked="0"/>
    </xf>
    <xf numFmtId="181" fontId="56" fillId="0" borderId="77" xfId="0" applyNumberFormat="1" applyFont="1" applyBorder="1" applyAlignment="1" applyProtection="1">
      <alignment horizontal="distributed" vertical="center" indent="3"/>
      <protection locked="0"/>
    </xf>
    <xf numFmtId="181" fontId="56" fillId="0" borderId="82" xfId="0" applyNumberFormat="1" applyFont="1" applyBorder="1" applyAlignment="1" applyProtection="1">
      <alignment horizontal="distributed" vertical="center" indent="3"/>
      <protection locked="0"/>
    </xf>
    <xf numFmtId="181" fontId="69" fillId="0" borderId="79" xfId="0" applyNumberFormat="1" applyFont="1" applyBorder="1" applyAlignment="1" applyProtection="1">
      <alignment horizontal="left" vertical="top" wrapText="1"/>
      <protection locked="0"/>
    </xf>
    <xf numFmtId="181" fontId="69" fillId="0" borderId="0" xfId="0" applyNumberFormat="1" applyFont="1" applyAlignment="1" applyProtection="1">
      <alignment horizontal="left" vertical="top" wrapText="1"/>
      <protection locked="0"/>
    </xf>
    <xf numFmtId="181" fontId="69" fillId="0" borderId="80" xfId="0" applyNumberFormat="1" applyFont="1" applyBorder="1" applyAlignment="1" applyProtection="1">
      <alignment horizontal="left" vertical="top" wrapText="1"/>
      <protection locked="0"/>
    </xf>
    <xf numFmtId="181" fontId="69" fillId="0" borderId="83" xfId="0" applyNumberFormat="1" applyFont="1" applyBorder="1" applyAlignment="1" applyProtection="1">
      <alignment horizontal="left" vertical="top" wrapText="1"/>
      <protection locked="0"/>
    </xf>
    <xf numFmtId="181" fontId="57" fillId="0" borderId="82" xfId="0" applyNumberFormat="1" applyFont="1" applyBorder="1" applyAlignment="1" applyProtection="1">
      <alignment horizontal="center" vertical="center"/>
      <protection locked="0"/>
    </xf>
    <xf numFmtId="181" fontId="57" fillId="0" borderId="78" xfId="0" applyNumberFormat="1" applyFont="1" applyBorder="1" applyAlignment="1" applyProtection="1">
      <alignment horizontal="center" vertical="center"/>
      <protection locked="0"/>
    </xf>
    <xf numFmtId="181" fontId="57" fillId="0" borderId="83" xfId="0" applyNumberFormat="1" applyFont="1" applyBorder="1" applyAlignment="1" applyProtection="1">
      <alignment horizontal="center" vertical="center"/>
      <protection locked="0"/>
    </xf>
    <xf numFmtId="181" fontId="57" fillId="0" borderId="81" xfId="0" applyNumberFormat="1" applyFont="1" applyBorder="1" applyAlignment="1" applyProtection="1">
      <alignment horizontal="center" vertical="center"/>
      <protection locked="0"/>
    </xf>
    <xf numFmtId="181" fontId="57" fillId="0" borderId="80" xfId="0" applyNumberFormat="1" applyFont="1" applyBorder="1" applyAlignment="1" applyProtection="1">
      <alignment horizontal="center" vertical="center"/>
      <protection locked="0"/>
    </xf>
    <xf numFmtId="181" fontId="57" fillId="0" borderId="71" xfId="0" applyNumberFormat="1" applyFont="1" applyBorder="1" applyAlignment="1" applyProtection="1">
      <alignment horizontal="center" vertical="center"/>
      <protection locked="0"/>
    </xf>
    <xf numFmtId="181" fontId="57" fillId="0" borderId="72" xfId="0" applyNumberFormat="1" applyFont="1" applyBorder="1" applyAlignment="1" applyProtection="1">
      <alignment horizontal="center" vertical="center"/>
      <protection locked="0"/>
    </xf>
    <xf numFmtId="181" fontId="57" fillId="0" borderId="73" xfId="0" applyNumberFormat="1" applyFont="1" applyBorder="1" applyAlignment="1" applyProtection="1">
      <alignment horizontal="center" vertical="center"/>
      <protection locked="0"/>
    </xf>
    <xf numFmtId="0" fontId="70" fillId="0" borderId="72" xfId="0" applyFont="1" applyBorder="1" applyProtection="1">
      <alignment vertical="center"/>
      <protection locked="0"/>
    </xf>
    <xf numFmtId="0" fontId="70" fillId="0" borderId="73" xfId="0" applyFont="1" applyBorder="1" applyProtection="1">
      <alignment vertical="center"/>
      <protection locked="0"/>
    </xf>
    <xf numFmtId="181" fontId="33" fillId="0" borderId="67" xfId="0" applyNumberFormat="1" applyFont="1" applyBorder="1" applyAlignment="1" applyProtection="1">
      <alignment horizontal="center" vertical="center"/>
      <protection locked="0"/>
    </xf>
    <xf numFmtId="181" fontId="33" fillId="0" borderId="74" xfId="0" applyNumberFormat="1" applyFont="1" applyBorder="1" applyAlignment="1" applyProtection="1">
      <alignment horizontal="center" vertical="center"/>
      <protection locked="0"/>
    </xf>
    <xf numFmtId="181" fontId="19" fillId="0" borderId="71" xfId="0" applyNumberFormat="1" applyFont="1" applyBorder="1" applyAlignment="1" applyProtection="1">
      <alignment horizontal="center" vertical="center"/>
      <protection locked="0"/>
    </xf>
    <xf numFmtId="181" fontId="71" fillId="0" borderId="77" xfId="0" applyNumberFormat="1" applyFont="1" applyBorder="1" applyAlignment="1" applyProtection="1">
      <alignment horizontal="center" vertical="center"/>
      <protection locked="0"/>
    </xf>
    <xf numFmtId="181" fontId="71" fillId="0" borderId="78" xfId="0" applyNumberFormat="1" applyFont="1" applyBorder="1" applyAlignment="1" applyProtection="1">
      <alignment horizontal="center" vertical="center"/>
      <protection locked="0"/>
    </xf>
    <xf numFmtId="181" fontId="57" fillId="0" borderId="67" xfId="0" applyNumberFormat="1" applyFont="1" applyBorder="1" applyAlignment="1" applyProtection="1">
      <alignment horizontal="center" vertical="center"/>
      <protection locked="0"/>
    </xf>
    <xf numFmtId="181" fontId="54" fillId="0" borderId="79" xfId="0" applyNumberFormat="1" applyFont="1" applyBorder="1" applyAlignment="1" applyProtection="1">
      <alignment horizontal="left" vertical="center"/>
      <protection locked="0"/>
    </xf>
    <xf numFmtId="181" fontId="54" fillId="0" borderId="0" xfId="0" applyNumberFormat="1" applyFont="1" applyAlignment="1" applyProtection="1">
      <alignment horizontal="left" vertical="center"/>
      <protection locked="0"/>
    </xf>
    <xf numFmtId="181" fontId="33" fillId="0" borderId="99" xfId="0" applyNumberFormat="1" applyFont="1" applyBorder="1" applyAlignment="1" applyProtection="1">
      <alignment horizontal="center" vertical="center"/>
      <protection locked="0"/>
    </xf>
    <xf numFmtId="181" fontId="33" fillId="0" borderId="101" xfId="0" applyNumberFormat="1" applyFont="1" applyBorder="1" applyAlignment="1" applyProtection="1">
      <alignment horizontal="center" vertical="center"/>
      <protection locked="0"/>
    </xf>
    <xf numFmtId="181" fontId="33" fillId="0" borderId="102" xfId="0" applyNumberFormat="1" applyFont="1" applyBorder="1" applyAlignment="1" applyProtection="1">
      <alignment horizontal="center" vertical="center"/>
      <protection locked="0"/>
    </xf>
    <xf numFmtId="181" fontId="32" fillId="0" borderId="128" xfId="0" applyNumberFormat="1" applyFont="1" applyBorder="1" applyAlignment="1" applyProtection="1">
      <alignment horizontal="center" vertical="center"/>
      <protection locked="0"/>
    </xf>
    <xf numFmtId="181" fontId="32" fillId="0" borderId="129" xfId="0" applyNumberFormat="1" applyFont="1" applyBorder="1" applyAlignment="1" applyProtection="1">
      <alignment horizontal="center" vertical="center"/>
      <protection locked="0"/>
    </xf>
    <xf numFmtId="181" fontId="32" fillId="0" borderId="130" xfId="0" applyNumberFormat="1" applyFont="1" applyBorder="1" applyAlignment="1" applyProtection="1">
      <alignment horizontal="center" vertical="center"/>
      <protection locked="0"/>
    </xf>
    <xf numFmtId="181" fontId="64" fillId="0" borderId="110" xfId="0" applyNumberFormat="1" applyFont="1" applyBorder="1" applyAlignment="1" applyProtection="1">
      <alignment horizontal="center" vertical="center" wrapText="1"/>
      <protection locked="0"/>
    </xf>
    <xf numFmtId="181" fontId="64" fillId="0" borderId="111" xfId="0" applyNumberFormat="1" applyFont="1" applyBorder="1" applyAlignment="1" applyProtection="1">
      <alignment horizontal="center" vertical="center" wrapText="1"/>
      <protection locked="0"/>
    </xf>
    <xf numFmtId="181" fontId="64" fillId="0" borderId="124" xfId="0" applyNumberFormat="1" applyFont="1" applyBorder="1" applyAlignment="1" applyProtection="1">
      <alignment horizontal="center" vertical="center" wrapText="1"/>
      <protection locked="0"/>
    </xf>
    <xf numFmtId="181" fontId="60" fillId="0" borderId="92" xfId="0" applyNumberFormat="1" applyFont="1" applyBorder="1" applyAlignment="1" applyProtection="1">
      <alignment horizontal="center" vertical="top"/>
      <protection locked="0"/>
    </xf>
    <xf numFmtId="181" fontId="31" fillId="0" borderId="82" xfId="0" applyNumberFormat="1" applyFont="1" applyBorder="1" applyAlignment="1" applyProtection="1">
      <alignment horizontal="center" vertical="top"/>
      <protection locked="0"/>
    </xf>
    <xf numFmtId="181" fontId="38" fillId="0" borderId="99" xfId="0" applyNumberFormat="1" applyFont="1" applyBorder="1" applyAlignment="1" applyProtection="1">
      <alignment horizontal="center" vertical="center"/>
      <protection locked="0"/>
    </xf>
    <xf numFmtId="181" fontId="38" fillId="0" borderId="100" xfId="0" applyNumberFormat="1" applyFont="1" applyBorder="1" applyAlignment="1" applyProtection="1">
      <alignment horizontal="center" vertical="center"/>
      <protection locked="0"/>
    </xf>
    <xf numFmtId="181" fontId="38" fillId="0" borderId="101" xfId="0" applyNumberFormat="1" applyFont="1" applyBorder="1" applyAlignment="1" applyProtection="1">
      <alignment horizontal="center" vertical="center"/>
      <protection locked="0"/>
    </xf>
    <xf numFmtId="181" fontId="38" fillId="0" borderId="102" xfId="0" applyNumberFormat="1" applyFont="1" applyBorder="1" applyAlignment="1" applyProtection="1">
      <alignment horizontal="center" vertical="center"/>
      <protection locked="0"/>
    </xf>
    <xf numFmtId="181" fontId="38" fillId="0" borderId="103" xfId="0" applyNumberFormat="1" applyFont="1" applyBorder="1" applyAlignment="1" applyProtection="1">
      <alignment horizontal="center" vertical="center"/>
      <protection locked="0"/>
    </xf>
    <xf numFmtId="181" fontId="63" fillId="0" borderId="89" xfId="0" applyNumberFormat="1" applyFont="1" applyBorder="1" applyAlignment="1" applyProtection="1">
      <alignment horizontal="center" vertical="center"/>
      <protection locked="0"/>
    </xf>
    <xf numFmtId="181" fontId="19" fillId="0" borderId="92" xfId="0" applyNumberFormat="1" applyFont="1" applyBorder="1" applyAlignment="1" applyProtection="1">
      <alignment horizontal="center" vertical="center"/>
      <protection locked="0"/>
    </xf>
    <xf numFmtId="181" fontId="19" fillId="0" borderId="93" xfId="0" applyNumberFormat="1" applyFont="1" applyBorder="1" applyAlignment="1" applyProtection="1">
      <alignment horizontal="center" vertical="center"/>
      <protection locked="0"/>
    </xf>
    <xf numFmtId="181" fontId="66" fillId="0" borderId="0" xfId="0" applyNumberFormat="1" applyFont="1" applyAlignment="1" applyProtection="1">
      <alignment horizontal="right" vertical="center"/>
      <protection locked="0"/>
    </xf>
    <xf numFmtId="181" fontId="66" fillId="0" borderId="91" xfId="0" applyNumberFormat="1" applyFont="1" applyBorder="1" applyAlignment="1" applyProtection="1">
      <alignment horizontal="center" vertical="center"/>
      <protection locked="0"/>
    </xf>
    <xf numFmtId="181" fontId="66" fillId="0" borderId="93" xfId="0" applyNumberFormat="1" applyFont="1" applyBorder="1" applyAlignment="1" applyProtection="1">
      <alignment horizontal="center" vertical="center"/>
      <protection locked="0"/>
    </xf>
    <xf numFmtId="181" fontId="66" fillId="0" borderId="125" xfId="0" applyNumberFormat="1" applyFont="1" applyBorder="1" applyAlignment="1" applyProtection="1">
      <alignment horizontal="right" vertical="center"/>
      <protection locked="0"/>
    </xf>
    <xf numFmtId="181" fontId="66" fillId="0" borderId="126" xfId="0" applyNumberFormat="1" applyFont="1" applyBorder="1" applyAlignment="1" applyProtection="1">
      <alignment horizontal="right" vertical="center"/>
      <protection locked="0"/>
    </xf>
    <xf numFmtId="181" fontId="66" fillId="0" borderId="127" xfId="0" applyNumberFormat="1" applyFont="1" applyBorder="1" applyAlignment="1" applyProtection="1">
      <alignment horizontal="right" vertical="center"/>
      <protection locked="0"/>
    </xf>
    <xf numFmtId="181" fontId="45" fillId="0" borderId="144" xfId="0" applyNumberFormat="1" applyFont="1" applyBorder="1" applyAlignment="1" applyProtection="1">
      <alignment horizontal="left" vertical="center" wrapText="1"/>
      <protection locked="0"/>
    </xf>
    <xf numFmtId="181" fontId="45" fillId="0" borderId="83" xfId="0" applyNumberFormat="1" applyFont="1" applyBorder="1" applyAlignment="1" applyProtection="1">
      <alignment horizontal="left" vertical="center" wrapText="1"/>
      <protection locked="0"/>
    </xf>
    <xf numFmtId="181" fontId="45" fillId="0" borderId="81" xfId="0" applyNumberFormat="1" applyFont="1" applyBorder="1" applyAlignment="1" applyProtection="1">
      <alignment horizontal="left" vertical="center" wrapText="1"/>
      <protection locked="0"/>
    </xf>
    <xf numFmtId="181" fontId="66" fillId="0" borderId="91" xfId="0" applyNumberFormat="1" applyFont="1" applyBorder="1" applyAlignment="1" applyProtection="1">
      <alignment horizontal="right" vertical="center"/>
      <protection locked="0"/>
    </xf>
    <xf numFmtId="181" fontId="66" fillId="0" borderId="92" xfId="0" applyNumberFormat="1" applyFont="1" applyBorder="1" applyAlignment="1" applyProtection="1">
      <alignment horizontal="right" vertical="center"/>
      <protection locked="0"/>
    </xf>
    <xf numFmtId="181" fontId="66" fillId="0" borderId="93" xfId="0" applyNumberFormat="1" applyFont="1" applyBorder="1" applyAlignment="1" applyProtection="1">
      <alignment horizontal="right" vertical="center"/>
      <protection locked="0"/>
    </xf>
    <xf numFmtId="181" fontId="33" fillId="0" borderId="113" xfId="0" applyNumberFormat="1" applyFont="1" applyBorder="1" applyAlignment="1" applyProtection="1">
      <alignment horizontal="center" vertical="center"/>
      <protection locked="0"/>
    </xf>
    <xf numFmtId="181" fontId="33" fillId="0" borderId="114" xfId="0" applyNumberFormat="1" applyFont="1" applyBorder="1" applyAlignment="1" applyProtection="1">
      <alignment horizontal="center" vertical="center"/>
      <protection locked="0"/>
    </xf>
    <xf numFmtId="181" fontId="33" fillId="0" borderId="115" xfId="0" applyNumberFormat="1" applyFont="1" applyBorder="1" applyAlignment="1" applyProtection="1">
      <alignment horizontal="center" vertical="center"/>
      <protection locked="0"/>
    </xf>
    <xf numFmtId="181" fontId="33" fillId="0" borderId="116" xfId="0" applyNumberFormat="1" applyFont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center" vertical="center"/>
      <protection locked="0"/>
    </xf>
    <xf numFmtId="181" fontId="33" fillId="0" borderId="134" xfId="0" applyNumberFormat="1" applyFont="1" applyBorder="1" applyAlignment="1" applyProtection="1">
      <alignment horizontal="center" vertical="center"/>
      <protection locked="0"/>
    </xf>
    <xf numFmtId="181" fontId="33" fillId="0" borderId="14" xfId="0" applyNumberFormat="1" applyFont="1" applyBorder="1" applyAlignment="1" applyProtection="1">
      <alignment horizontal="center" vertical="center"/>
      <protection locked="0"/>
    </xf>
    <xf numFmtId="181" fontId="33" fillId="0" borderId="20" xfId="0" applyNumberFormat="1" applyFont="1" applyBorder="1" applyAlignment="1" applyProtection="1">
      <alignment horizontal="center" vertical="center"/>
      <protection locked="0"/>
    </xf>
    <xf numFmtId="181" fontId="64" fillId="0" borderId="86" xfId="0" applyNumberFormat="1" applyFont="1" applyBorder="1" applyAlignment="1" applyProtection="1">
      <alignment horizontal="center" vertical="center"/>
      <protection locked="0"/>
    </xf>
    <xf numFmtId="181" fontId="67" fillId="0" borderId="86" xfId="0" applyNumberFormat="1" applyFont="1" applyBorder="1" applyProtection="1">
      <alignment vertical="center"/>
      <protection locked="0"/>
    </xf>
    <xf numFmtId="181" fontId="19" fillId="0" borderId="74" xfId="0" applyNumberFormat="1" applyFont="1" applyBorder="1" applyAlignment="1" applyProtection="1">
      <alignment horizontal="center" vertical="center"/>
      <protection locked="0"/>
    </xf>
    <xf numFmtId="181" fontId="33" fillId="0" borderId="71" xfId="0" applyNumberFormat="1" applyFont="1" applyBorder="1" applyAlignment="1" applyProtection="1">
      <alignment horizontal="center" vertical="center"/>
      <protection locked="0"/>
    </xf>
    <xf numFmtId="181" fontId="33" fillId="0" borderId="77" xfId="0" applyNumberFormat="1" applyFont="1" applyBorder="1" applyAlignment="1" applyProtection="1">
      <alignment horizontal="center" vertical="center"/>
      <protection locked="0"/>
    </xf>
    <xf numFmtId="181" fontId="37" fillId="0" borderId="79" xfId="1" applyNumberFormat="1" applyFont="1" applyFill="1" applyBorder="1" applyAlignment="1" applyProtection="1">
      <alignment horizontal="center" vertical="center"/>
      <protection locked="0"/>
    </xf>
    <xf numFmtId="181" fontId="37" fillId="0" borderId="144" xfId="1" applyNumberFormat="1" applyFont="1" applyFill="1" applyBorder="1" applyAlignment="1" applyProtection="1">
      <alignment horizontal="center" vertical="center"/>
      <protection locked="0"/>
    </xf>
    <xf numFmtId="181" fontId="33" fillId="0" borderId="160" xfId="0" applyNumberFormat="1" applyFont="1" applyBorder="1" applyAlignment="1" applyProtection="1">
      <alignment horizontal="center" vertical="center"/>
      <protection locked="0"/>
    </xf>
    <xf numFmtId="181" fontId="33" fillId="0" borderId="161" xfId="0" applyNumberFormat="1" applyFont="1" applyBorder="1" applyAlignment="1" applyProtection="1">
      <alignment horizontal="center" vertical="center"/>
      <protection locked="0"/>
    </xf>
    <xf numFmtId="181" fontId="19" fillId="0" borderId="91" xfId="0" applyNumberFormat="1" applyFont="1" applyBorder="1" applyAlignment="1" applyProtection="1">
      <alignment horizontal="center" vertical="center"/>
      <protection locked="0"/>
    </xf>
    <xf numFmtId="181" fontId="19" fillId="0" borderId="99" xfId="0" applyNumberFormat="1" applyFont="1" applyBorder="1" applyAlignment="1" applyProtection="1">
      <alignment horizontal="center" vertical="center"/>
      <protection locked="0"/>
    </xf>
    <xf numFmtId="181" fontId="19" fillId="0" borderId="100" xfId="0" applyNumberFormat="1" applyFont="1" applyBorder="1" applyAlignment="1" applyProtection="1">
      <alignment horizontal="center" vertical="center"/>
      <protection locked="0"/>
    </xf>
    <xf numFmtId="181" fontId="33" fillId="0" borderId="100" xfId="0" applyNumberFormat="1" applyFont="1" applyBorder="1" applyAlignment="1" applyProtection="1">
      <alignment horizontal="center" vertical="center"/>
      <protection locked="0"/>
    </xf>
    <xf numFmtId="181" fontId="66" fillId="0" borderId="101" xfId="0" applyNumberFormat="1" applyFont="1" applyBorder="1" applyAlignment="1" applyProtection="1">
      <alignment horizontal="center" vertical="center" wrapText="1"/>
      <protection locked="0"/>
    </xf>
    <xf numFmtId="181" fontId="66" fillId="0" borderId="102" xfId="0" applyNumberFormat="1" applyFont="1" applyBorder="1" applyAlignment="1" applyProtection="1">
      <alignment horizontal="center" vertical="center" wrapText="1"/>
      <protection locked="0"/>
    </xf>
    <xf numFmtId="181" fontId="66" fillId="0" borderId="103" xfId="0" applyNumberFormat="1" applyFont="1" applyBorder="1" applyAlignment="1" applyProtection="1">
      <alignment horizontal="center" vertical="center" wrapText="1"/>
      <protection locked="0"/>
    </xf>
    <xf numFmtId="181" fontId="66" fillId="0" borderId="99" xfId="0" applyNumberFormat="1" applyFont="1" applyBorder="1" applyAlignment="1" applyProtection="1">
      <alignment horizontal="center" vertical="center" wrapText="1"/>
      <protection locked="0"/>
    </xf>
    <xf numFmtId="181" fontId="66" fillId="0" borderId="0" xfId="0" applyNumberFormat="1" applyFont="1" applyAlignment="1" applyProtection="1">
      <alignment horizontal="center" vertical="center" wrapText="1"/>
      <protection locked="0"/>
    </xf>
    <xf numFmtId="181" fontId="66" fillId="0" borderId="100" xfId="0" applyNumberFormat="1" applyFont="1" applyBorder="1" applyAlignment="1" applyProtection="1">
      <alignment horizontal="center" vertical="center" wrapText="1"/>
      <protection locked="0"/>
    </xf>
    <xf numFmtId="181" fontId="71" fillId="0" borderId="67" xfId="0" applyNumberFormat="1" applyFont="1" applyBorder="1" applyAlignment="1" applyProtection="1">
      <alignment horizontal="center" vertical="center" wrapText="1"/>
      <protection locked="0"/>
    </xf>
    <xf numFmtId="181" fontId="71" fillId="0" borderId="0" xfId="0" applyNumberFormat="1" applyFont="1" applyAlignment="1" applyProtection="1">
      <alignment horizontal="center" vertical="center" wrapText="1"/>
      <protection locked="0"/>
    </xf>
    <xf numFmtId="181" fontId="71" fillId="0" borderId="77" xfId="0" applyNumberFormat="1" applyFont="1" applyBorder="1" applyAlignment="1" applyProtection="1">
      <alignment horizontal="center" vertical="center" wrapText="1"/>
      <protection locked="0"/>
    </xf>
    <xf numFmtId="181" fontId="71" fillId="0" borderId="82" xfId="0" applyNumberFormat="1" applyFont="1" applyBorder="1" applyAlignment="1" applyProtection="1">
      <alignment horizontal="center" vertical="center" wrapText="1"/>
      <protection locked="0"/>
    </xf>
    <xf numFmtId="181" fontId="71" fillId="0" borderId="78" xfId="0" applyNumberFormat="1" applyFont="1" applyBorder="1" applyAlignment="1" applyProtection="1">
      <alignment horizontal="center" vertical="center" wrapText="1"/>
      <protection locked="0"/>
    </xf>
    <xf numFmtId="181" fontId="71" fillId="0" borderId="80" xfId="0" applyNumberFormat="1" applyFont="1" applyBorder="1" applyAlignment="1" applyProtection="1">
      <alignment horizontal="center" vertical="center" wrapText="1"/>
      <protection locked="0"/>
    </xf>
    <xf numFmtId="181" fontId="71" fillId="0" borderId="83" xfId="0" applyNumberFormat="1" applyFont="1" applyBorder="1" applyAlignment="1" applyProtection="1">
      <alignment horizontal="center" vertical="center" wrapText="1"/>
      <protection locked="0"/>
    </xf>
    <xf numFmtId="181" fontId="71" fillId="0" borderId="81" xfId="0" applyNumberFormat="1" applyFont="1" applyBorder="1" applyAlignment="1" applyProtection="1">
      <alignment horizontal="center" vertical="center" wrapText="1"/>
      <protection locked="0"/>
    </xf>
    <xf numFmtId="181" fontId="71" fillId="0" borderId="79" xfId="0" applyNumberFormat="1" applyFont="1" applyBorder="1" applyAlignment="1" applyProtection="1">
      <alignment horizontal="center" vertical="center" wrapText="1"/>
      <protection locked="0"/>
    </xf>
    <xf numFmtId="181" fontId="71" fillId="0" borderId="144" xfId="0" applyNumberFormat="1" applyFont="1" applyBorder="1" applyAlignment="1" applyProtection="1">
      <alignment horizontal="center" vertical="center" wrapText="1"/>
      <protection locked="0"/>
    </xf>
    <xf numFmtId="181" fontId="34" fillId="0" borderId="99" xfId="1" applyNumberFormat="1" applyFont="1" applyFill="1" applyBorder="1" applyAlignment="1" applyProtection="1">
      <alignment horizontal="center" vertical="center"/>
      <protection locked="0"/>
    </xf>
    <xf numFmtId="181" fontId="34" fillId="0" borderId="100" xfId="1" applyNumberFormat="1" applyFont="1" applyFill="1" applyBorder="1" applyAlignment="1" applyProtection="1">
      <alignment horizontal="center" vertical="center"/>
      <protection locked="0"/>
    </xf>
    <xf numFmtId="181" fontId="34" fillId="0" borderId="144" xfId="1" applyNumberFormat="1" applyFont="1" applyFill="1" applyBorder="1" applyAlignment="1" applyProtection="1">
      <alignment horizontal="center" vertical="center"/>
      <protection locked="0"/>
    </xf>
    <xf numFmtId="181" fontId="46" fillId="0" borderId="99" xfId="0" applyNumberFormat="1" applyFont="1" applyBorder="1" applyProtection="1">
      <alignment vertical="center"/>
      <protection locked="0"/>
    </xf>
    <xf numFmtId="181" fontId="60" fillId="0" borderId="91" xfId="0" applyNumberFormat="1" applyFont="1" applyBorder="1" applyAlignment="1" applyProtection="1">
      <alignment horizontal="left" vertical="center"/>
      <protection locked="0"/>
    </xf>
    <xf numFmtId="181" fontId="60" fillId="0" borderId="92" xfId="0" applyNumberFormat="1" applyFont="1" applyBorder="1" applyAlignment="1" applyProtection="1">
      <alignment horizontal="left" vertical="center"/>
      <protection locked="0"/>
    </xf>
    <xf numFmtId="181" fontId="27" fillId="0" borderId="74" xfId="0" applyNumberFormat="1" applyFont="1" applyBorder="1" applyAlignment="1" applyProtection="1">
      <alignment horizontal="center" vertical="center" wrapText="1"/>
      <protection locked="0"/>
    </xf>
    <xf numFmtId="181" fontId="27" fillId="0" borderId="77" xfId="0" applyNumberFormat="1" applyFont="1" applyBorder="1" applyAlignment="1" applyProtection="1">
      <alignment horizontal="center" vertical="center" wrapText="1"/>
      <protection locked="0"/>
    </xf>
    <xf numFmtId="181" fontId="27" fillId="0" borderId="76" xfId="0" applyNumberFormat="1" applyFont="1" applyBorder="1" applyAlignment="1" applyProtection="1">
      <alignment horizontal="center" vertical="center" wrapText="1"/>
      <protection locked="0"/>
    </xf>
    <xf numFmtId="181" fontId="27" fillId="0" borderId="80" xfId="0" applyNumberFormat="1" applyFont="1" applyBorder="1" applyAlignment="1" applyProtection="1">
      <alignment horizontal="center" vertical="center" wrapText="1"/>
      <protection locked="0"/>
    </xf>
    <xf numFmtId="181" fontId="75" fillId="0" borderId="77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8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0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3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1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82" xfId="0" applyNumberFormat="1" applyFont="1" applyBorder="1" applyAlignment="1" applyProtection="1">
      <alignment horizontal="right" vertical="center" wrapText="1"/>
      <protection locked="0"/>
    </xf>
    <xf numFmtId="181" fontId="71" fillId="0" borderId="78" xfId="0" applyNumberFormat="1" applyFont="1" applyBorder="1" applyAlignment="1" applyProtection="1">
      <alignment horizontal="right" vertical="center" wrapText="1"/>
      <protection locked="0"/>
    </xf>
    <xf numFmtId="181" fontId="36" fillId="0" borderId="83" xfId="0" applyNumberFormat="1" applyFont="1" applyBorder="1" applyAlignment="1" applyProtection="1">
      <alignment horizontal="right" vertical="center" wrapText="1"/>
      <protection locked="0"/>
    </xf>
    <xf numFmtId="181" fontId="36" fillId="0" borderId="81" xfId="0" applyNumberFormat="1" applyFont="1" applyBorder="1" applyAlignment="1" applyProtection="1">
      <alignment horizontal="right" vertical="center" wrapText="1"/>
      <protection locked="0"/>
    </xf>
    <xf numFmtId="181" fontId="62" fillId="0" borderId="125" xfId="1" applyNumberFormat="1" applyFont="1" applyFill="1" applyBorder="1" applyAlignment="1" applyProtection="1">
      <alignment horizontal="right" vertical="center"/>
      <protection locked="0"/>
    </xf>
    <xf numFmtId="181" fontId="62" fillId="0" borderId="126" xfId="1" applyNumberFormat="1" applyFont="1" applyFill="1" applyBorder="1" applyAlignment="1" applyProtection="1">
      <alignment horizontal="right" vertical="center"/>
      <protection locked="0"/>
    </xf>
    <xf numFmtId="181" fontId="62" fillId="0" borderId="126" xfId="0" applyNumberFormat="1" applyFont="1" applyBorder="1" applyAlignment="1" applyProtection="1">
      <alignment horizontal="right" vertical="center" wrapText="1"/>
      <protection locked="0"/>
    </xf>
    <xf numFmtId="181" fontId="62" fillId="0" borderId="127" xfId="0" applyNumberFormat="1" applyFont="1" applyBorder="1" applyAlignment="1" applyProtection="1">
      <alignment horizontal="right" vertical="center" wrapText="1"/>
      <protection locked="0"/>
    </xf>
    <xf numFmtId="181" fontId="68" fillId="0" borderId="91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3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91" xfId="0" applyNumberFormat="1" applyFont="1" applyBorder="1" applyAlignment="1" applyProtection="1">
      <alignment horizontal="center" vertical="center" wrapText="1"/>
      <protection locked="0"/>
    </xf>
    <xf numFmtId="181" fontId="27" fillId="0" borderId="92" xfId="0" applyNumberFormat="1" applyFont="1" applyBorder="1" applyAlignment="1" applyProtection="1">
      <alignment horizontal="center" vertical="center" wrapText="1"/>
      <protection locked="0"/>
    </xf>
    <xf numFmtId="181" fontId="27" fillId="0" borderId="93" xfId="0" applyNumberFormat="1" applyFont="1" applyBorder="1" applyAlignment="1" applyProtection="1">
      <alignment horizontal="center" vertical="center" wrapText="1"/>
      <protection locked="0"/>
    </xf>
    <xf numFmtId="181" fontId="27" fillId="0" borderId="99" xfId="0" applyNumberFormat="1" applyFont="1" applyBorder="1" applyAlignment="1" applyProtection="1">
      <alignment horizontal="center" vertical="center" wrapText="1"/>
      <protection locked="0"/>
    </xf>
    <xf numFmtId="181" fontId="27" fillId="0" borderId="0" xfId="0" applyNumberFormat="1" applyFont="1" applyAlignment="1" applyProtection="1">
      <alignment horizontal="center" vertical="center" wrapText="1"/>
      <protection locked="0"/>
    </xf>
    <xf numFmtId="181" fontId="27" fillId="0" borderId="100" xfId="0" applyNumberFormat="1" applyFont="1" applyBorder="1" applyAlignment="1" applyProtection="1">
      <alignment horizontal="center" vertical="center" wrapText="1"/>
      <protection locked="0"/>
    </xf>
    <xf numFmtId="181" fontId="66" fillId="0" borderId="91" xfId="0" applyNumberFormat="1" applyFont="1" applyBorder="1" applyAlignment="1" applyProtection="1">
      <alignment horizontal="right" vertical="center" wrapText="1"/>
      <protection locked="0"/>
    </xf>
    <xf numFmtId="181" fontId="66" fillId="0" borderId="92" xfId="0" applyNumberFormat="1" applyFont="1" applyBorder="1" applyAlignment="1" applyProtection="1">
      <alignment horizontal="right" vertical="center" wrapText="1"/>
      <protection locked="0"/>
    </xf>
    <xf numFmtId="181" fontId="66" fillId="0" borderId="93" xfId="0" applyNumberFormat="1" applyFont="1" applyBorder="1" applyAlignment="1" applyProtection="1">
      <alignment horizontal="right" vertical="center" wrapText="1"/>
      <protection locked="0"/>
    </xf>
    <xf numFmtId="181" fontId="33" fillId="0" borderId="99" xfId="1" applyNumberFormat="1" applyFont="1" applyFill="1" applyBorder="1" applyAlignment="1" applyProtection="1">
      <alignment horizontal="center" vertical="center"/>
      <protection locked="0"/>
    </xf>
    <xf numFmtId="181" fontId="33" fillId="0" borderId="0" xfId="1" applyNumberFormat="1" applyFont="1" applyFill="1" applyBorder="1" applyAlignment="1" applyProtection="1">
      <alignment horizontal="center" vertical="center"/>
      <protection locked="0"/>
    </xf>
    <xf numFmtId="181" fontId="33" fillId="0" borderId="100" xfId="1" applyNumberFormat="1" applyFont="1" applyFill="1" applyBorder="1" applyAlignment="1" applyProtection="1">
      <alignment horizontal="center" vertical="center"/>
      <protection locked="0"/>
    </xf>
    <xf numFmtId="181" fontId="34" fillId="0" borderId="128" xfId="1" applyNumberFormat="1" applyFont="1" applyFill="1" applyBorder="1" applyAlignment="1" applyProtection="1">
      <alignment horizontal="center" vertical="center"/>
      <protection locked="0"/>
    </xf>
    <xf numFmtId="181" fontId="34" fillId="0" borderId="129" xfId="1" applyNumberFormat="1" applyFont="1" applyFill="1" applyBorder="1" applyAlignment="1" applyProtection="1">
      <alignment horizontal="center" vertical="center"/>
      <protection locked="0"/>
    </xf>
    <xf numFmtId="181" fontId="36" fillId="0" borderId="129" xfId="0" applyNumberFormat="1" applyFont="1" applyBorder="1" applyAlignment="1" applyProtection="1">
      <alignment horizontal="center" vertical="center" wrapText="1"/>
      <protection locked="0"/>
    </xf>
    <xf numFmtId="181" fontId="36" fillId="0" borderId="130" xfId="0" applyNumberFormat="1" applyFont="1" applyBorder="1" applyAlignment="1" applyProtection="1">
      <alignment horizontal="center" vertical="center" wrapText="1"/>
      <protection locked="0"/>
    </xf>
    <xf numFmtId="181" fontId="36" fillId="0" borderId="99" xfId="0" applyNumberFormat="1" applyFont="1" applyBorder="1" applyAlignment="1" applyProtection="1">
      <alignment horizontal="right" vertical="center" wrapText="1"/>
      <protection locked="0"/>
    </xf>
    <xf numFmtId="181" fontId="36" fillId="0" borderId="0" xfId="0" applyNumberFormat="1" applyFont="1" applyAlignment="1" applyProtection="1">
      <alignment horizontal="right" vertical="center" wrapText="1"/>
      <protection locked="0"/>
    </xf>
    <xf numFmtId="181" fontId="36" fillId="0" borderId="100" xfId="0" applyNumberFormat="1" applyFont="1" applyBorder="1" applyAlignment="1" applyProtection="1">
      <alignment horizontal="right" vertical="center" wrapText="1"/>
      <protection locked="0"/>
    </xf>
    <xf numFmtId="181" fontId="36" fillId="0" borderId="132" xfId="0" applyNumberFormat="1" applyFont="1" applyBorder="1" applyAlignment="1" applyProtection="1">
      <alignment horizontal="center" vertical="center" wrapText="1"/>
      <protection locked="0"/>
    </xf>
    <xf numFmtId="181" fontId="36" fillId="0" borderId="133" xfId="0" applyNumberFormat="1" applyFont="1" applyBorder="1" applyAlignment="1" applyProtection="1">
      <alignment horizontal="center" vertical="center" wrapText="1"/>
      <protection locked="0"/>
    </xf>
    <xf numFmtId="181" fontId="36" fillId="0" borderId="101" xfId="0" applyNumberFormat="1" applyFont="1" applyBorder="1" applyAlignment="1" applyProtection="1">
      <alignment horizontal="right" vertical="center" wrapText="1"/>
      <protection locked="0"/>
    </xf>
    <xf numFmtId="181" fontId="36" fillId="0" borderId="102" xfId="0" applyNumberFormat="1" applyFont="1" applyBorder="1" applyAlignment="1" applyProtection="1">
      <alignment horizontal="right" vertical="center" wrapText="1"/>
      <protection locked="0"/>
    </xf>
    <xf numFmtId="181" fontId="36" fillId="0" borderId="103" xfId="0" applyNumberFormat="1" applyFont="1" applyBorder="1" applyAlignment="1" applyProtection="1">
      <alignment horizontal="right" vertical="center" wrapText="1"/>
      <protection locked="0"/>
    </xf>
    <xf numFmtId="181" fontId="34" fillId="0" borderId="159" xfId="1" applyNumberFormat="1" applyFont="1" applyFill="1" applyBorder="1" applyAlignment="1" applyProtection="1">
      <alignment horizontal="center" vertical="center"/>
      <protection locked="0"/>
    </xf>
    <xf numFmtId="181" fontId="34" fillId="0" borderId="131" xfId="1" applyNumberFormat="1" applyFont="1" applyFill="1" applyBorder="1" applyAlignment="1" applyProtection="1">
      <alignment horizontal="center" vertical="center"/>
      <protection locked="0"/>
    </xf>
    <xf numFmtId="181" fontId="34" fillId="0" borderId="132" xfId="1" applyNumberFormat="1" applyFont="1" applyFill="1" applyBorder="1" applyAlignment="1" applyProtection="1">
      <alignment horizontal="center" vertical="center"/>
      <protection locked="0"/>
    </xf>
    <xf numFmtId="181" fontId="56" fillId="0" borderId="156" xfId="1" applyNumberFormat="1" applyFont="1" applyFill="1" applyBorder="1" applyAlignment="1" applyProtection="1">
      <alignment horizontal="right" vertical="center"/>
      <protection locked="0"/>
    </xf>
    <xf numFmtId="181" fontId="27" fillId="0" borderId="75" xfId="0" applyNumberFormat="1" applyFont="1" applyBorder="1" applyAlignment="1" applyProtection="1">
      <alignment horizontal="center" vertical="center" wrapText="1"/>
      <protection locked="0"/>
    </xf>
    <xf numFmtId="181" fontId="27" fillId="0" borderId="79" xfId="0" applyNumberFormat="1" applyFont="1" applyBorder="1" applyAlignment="1" applyProtection="1">
      <alignment horizontal="center" vertical="center" wrapText="1"/>
      <protection locked="0"/>
    </xf>
    <xf numFmtId="181" fontId="75" fillId="0" borderId="74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6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1" xfId="0" applyNumberFormat="1" applyFont="1" applyBorder="1" applyAlignment="1" applyProtection="1">
      <alignment horizontal="center" vertical="center" wrapText="1"/>
      <protection locked="0"/>
    </xf>
    <xf numFmtId="181" fontId="75" fillId="0" borderId="72" xfId="0" applyNumberFormat="1" applyFont="1" applyBorder="1" applyAlignment="1" applyProtection="1">
      <alignment horizontal="center" vertical="center" wrapText="1"/>
      <protection locked="0"/>
    </xf>
    <xf numFmtId="181" fontId="75" fillId="0" borderId="73" xfId="0" applyNumberFormat="1" applyFont="1" applyBorder="1" applyAlignment="1" applyProtection="1">
      <alignment horizontal="center" vertical="center" wrapText="1"/>
      <protection locked="0"/>
    </xf>
    <xf numFmtId="181" fontId="75" fillId="0" borderId="77" xfId="0" applyNumberFormat="1" applyFont="1" applyBorder="1" applyAlignment="1" applyProtection="1">
      <alignment horizontal="center" vertical="center" wrapText="1"/>
      <protection locked="0"/>
    </xf>
    <xf numFmtId="181" fontId="75" fillId="0" borderId="82" xfId="0" applyNumberFormat="1" applyFont="1" applyBorder="1" applyAlignment="1" applyProtection="1">
      <alignment horizontal="center" vertical="center" wrapText="1"/>
      <protection locked="0"/>
    </xf>
    <xf numFmtId="181" fontId="75" fillId="0" borderId="78" xfId="0" applyNumberFormat="1" applyFont="1" applyBorder="1" applyAlignment="1" applyProtection="1">
      <alignment horizontal="center" vertical="center" wrapText="1"/>
      <protection locked="0"/>
    </xf>
    <xf numFmtId="181" fontId="34" fillId="0" borderId="91" xfId="1" applyNumberFormat="1" applyFont="1" applyFill="1" applyBorder="1" applyAlignment="1" applyProtection="1">
      <alignment horizontal="center" vertical="center"/>
      <protection locked="0"/>
    </xf>
    <xf numFmtId="181" fontId="34" fillId="0" borderId="92" xfId="1" applyNumberFormat="1" applyFont="1" applyFill="1" applyBorder="1" applyAlignment="1" applyProtection="1">
      <alignment horizontal="center" vertical="center"/>
      <protection locked="0"/>
    </xf>
    <xf numFmtId="181" fontId="34" fillId="0" borderId="93" xfId="1" applyNumberFormat="1" applyFont="1" applyFill="1" applyBorder="1" applyAlignment="1" applyProtection="1">
      <alignment horizontal="center" vertical="center"/>
      <protection locked="0"/>
    </xf>
    <xf numFmtId="181" fontId="34" fillId="0" borderId="101" xfId="1" applyNumberFormat="1" applyFont="1" applyFill="1" applyBorder="1" applyAlignment="1" applyProtection="1">
      <alignment horizontal="center" vertical="center"/>
      <protection locked="0"/>
    </xf>
    <xf numFmtId="181" fontId="34" fillId="0" borderId="102" xfId="1" applyNumberFormat="1" applyFont="1" applyFill="1" applyBorder="1" applyAlignment="1" applyProtection="1">
      <alignment horizontal="center" vertical="center"/>
      <protection locked="0"/>
    </xf>
    <xf numFmtId="181" fontId="34" fillId="0" borderId="103" xfId="1" applyNumberFormat="1" applyFont="1" applyFill="1" applyBorder="1" applyAlignment="1" applyProtection="1">
      <alignment horizontal="center" vertical="center"/>
      <protection locked="0"/>
    </xf>
    <xf numFmtId="181" fontId="68" fillId="0" borderId="101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101" xfId="0" applyNumberFormat="1" applyFont="1" applyBorder="1" applyAlignment="1" applyProtection="1">
      <alignment horizontal="center" vertical="center" wrapText="1"/>
      <protection locked="0"/>
    </xf>
    <xf numFmtId="181" fontId="27" fillId="0" borderId="102" xfId="0" applyNumberFormat="1" applyFont="1" applyBorder="1" applyAlignment="1" applyProtection="1">
      <alignment horizontal="center" vertical="center" wrapText="1"/>
      <protection locked="0"/>
    </xf>
    <xf numFmtId="181" fontId="27" fillId="0" borderId="103" xfId="0" applyNumberFormat="1" applyFont="1" applyBorder="1" applyAlignment="1" applyProtection="1">
      <alignment horizontal="center" vertical="center" wrapText="1"/>
      <protection locked="0"/>
    </xf>
    <xf numFmtId="181" fontId="71" fillId="0" borderId="74" xfId="0" applyNumberFormat="1" applyFont="1" applyBorder="1" applyAlignment="1" applyProtection="1">
      <alignment horizontal="center" vertical="center" wrapText="1"/>
      <protection locked="0"/>
    </xf>
    <xf numFmtId="181" fontId="75" fillId="0" borderId="67" xfId="0" applyNumberFormat="1" applyFont="1" applyBorder="1" applyAlignment="1" applyProtection="1">
      <alignment horizontal="center" vertical="center" wrapText="1"/>
      <protection locked="0"/>
    </xf>
    <xf numFmtId="181" fontId="34" fillId="0" borderId="77" xfId="1" applyNumberFormat="1" applyFont="1" applyFill="1" applyBorder="1" applyAlignment="1" applyProtection="1">
      <alignment horizontal="center" vertical="center"/>
      <protection locked="0"/>
    </xf>
    <xf numFmtId="181" fontId="34" fillId="0" borderId="82" xfId="1" applyNumberFormat="1" applyFont="1" applyFill="1" applyBorder="1" applyAlignment="1" applyProtection="1">
      <alignment horizontal="center" vertical="center"/>
      <protection locked="0"/>
    </xf>
    <xf numFmtId="181" fontId="34" fillId="0" borderId="78" xfId="1" applyNumberFormat="1" applyFont="1" applyFill="1" applyBorder="1" applyAlignment="1" applyProtection="1">
      <alignment horizontal="center" vertical="center"/>
      <protection locked="0"/>
    </xf>
    <xf numFmtId="181" fontId="75" fillId="0" borderId="74" xfId="0" applyNumberFormat="1" applyFont="1" applyBorder="1" applyAlignment="1" applyProtection="1">
      <alignment horizontal="center" vertical="center" wrapText="1"/>
      <protection locked="0"/>
    </xf>
    <xf numFmtId="181" fontId="32" fillId="0" borderId="80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3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77" xfId="0" applyNumberFormat="1" applyFont="1" applyBorder="1" applyAlignment="1" applyProtection="1">
      <alignment horizontal="left" vertical="center" wrapText="1" indent="1"/>
      <protection locked="0"/>
    </xf>
    <xf numFmtId="181" fontId="23" fillId="0" borderId="82" xfId="0" applyNumberFormat="1" applyFont="1" applyBorder="1" applyAlignment="1" applyProtection="1">
      <alignment horizontal="left" vertical="center" wrapText="1" indent="1"/>
      <protection locked="0"/>
    </xf>
    <xf numFmtId="181" fontId="23" fillId="0" borderId="78" xfId="0" applyNumberFormat="1" applyFont="1" applyBorder="1" applyAlignment="1" applyProtection="1">
      <alignment horizontal="left" vertical="center" wrapText="1" indent="1"/>
      <protection locked="0"/>
    </xf>
    <xf numFmtId="181" fontId="57" fillId="0" borderId="77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78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0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1" xfId="1" applyNumberFormat="1" applyFont="1" applyFill="1" applyBorder="1" applyAlignment="1" applyProtection="1">
      <alignment horizontal="center" vertical="center" textRotation="255"/>
      <protection locked="0"/>
    </xf>
    <xf numFmtId="181" fontId="31" fillId="0" borderId="79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44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1" xfId="0" applyNumberFormat="1" applyFont="1" applyBorder="1" applyAlignment="1" applyProtection="1">
      <alignment horizontal="center" vertical="center" wrapText="1"/>
      <protection locked="0"/>
    </xf>
    <xf numFmtId="181" fontId="63" fillId="0" borderId="92" xfId="0" applyNumberFormat="1" applyFont="1" applyBorder="1" applyAlignment="1" applyProtection="1">
      <alignment horizontal="center" vertical="center" wrapText="1"/>
      <protection locked="0"/>
    </xf>
    <xf numFmtId="181" fontId="63" fillId="0" borderId="93" xfId="0" applyNumberFormat="1" applyFont="1" applyBorder="1" applyAlignment="1" applyProtection="1">
      <alignment horizontal="center" vertical="center" wrapText="1"/>
      <protection locked="0"/>
    </xf>
    <xf numFmtId="0" fontId="27" fillId="0" borderId="107" xfId="0" applyFont="1" applyBorder="1" applyAlignment="1" applyProtection="1">
      <alignment horizontal="center" vertical="center" wrapText="1"/>
      <protection locked="0"/>
    </xf>
    <xf numFmtId="0" fontId="27" fillId="0" borderId="108" xfId="0" applyFont="1" applyBorder="1" applyAlignment="1" applyProtection="1">
      <alignment horizontal="center" vertical="center" wrapText="1"/>
      <protection locked="0"/>
    </xf>
    <xf numFmtId="0" fontId="31" fillId="0" borderId="108" xfId="1" applyNumberFormat="1" applyFont="1" applyFill="1" applyBorder="1" applyAlignment="1" applyProtection="1">
      <alignment horizontal="center" vertical="center"/>
      <protection locked="0"/>
    </xf>
    <xf numFmtId="0" fontId="31" fillId="0" borderId="136" xfId="1" applyNumberFormat="1" applyFont="1" applyFill="1" applyBorder="1" applyAlignment="1" applyProtection="1">
      <alignment horizontal="center" vertical="center"/>
      <protection locked="0"/>
    </xf>
    <xf numFmtId="181" fontId="57" fillId="0" borderId="77" xfId="0" applyNumberFormat="1" applyFont="1" applyBorder="1" applyAlignment="1" applyProtection="1">
      <alignment horizontal="center" vertical="center" wrapText="1"/>
      <protection locked="0"/>
    </xf>
    <xf numFmtId="181" fontId="57" fillId="0" borderId="82" xfId="0" applyNumberFormat="1" applyFont="1" applyBorder="1" applyAlignment="1" applyProtection="1">
      <alignment horizontal="center" vertical="center" wrapText="1"/>
      <protection locked="0"/>
    </xf>
    <xf numFmtId="181" fontId="57" fillId="0" borderId="78" xfId="0" applyNumberFormat="1" applyFont="1" applyBorder="1" applyAlignment="1" applyProtection="1">
      <alignment horizontal="center" vertical="center" wrapText="1"/>
      <protection locked="0"/>
    </xf>
    <xf numFmtId="0" fontId="27" fillId="0" borderId="163" xfId="0" applyFont="1" applyBorder="1" applyAlignment="1" applyProtection="1">
      <alignment horizontal="center" vertical="center" wrapText="1"/>
      <protection locked="0"/>
    </xf>
    <xf numFmtId="0" fontId="27" fillId="0" borderId="164" xfId="0" applyFont="1" applyBorder="1" applyAlignment="1" applyProtection="1">
      <alignment horizontal="center" vertical="center" wrapText="1"/>
      <protection locked="0"/>
    </xf>
    <xf numFmtId="0" fontId="31" fillId="0" borderId="164" xfId="1" applyNumberFormat="1" applyFont="1" applyFill="1" applyBorder="1" applyAlignment="1" applyProtection="1">
      <alignment horizontal="center" vertical="center"/>
      <protection locked="0"/>
    </xf>
    <xf numFmtId="0" fontId="31" fillId="0" borderId="165" xfId="1" applyNumberFormat="1" applyFont="1" applyFill="1" applyBorder="1" applyAlignment="1" applyProtection="1">
      <alignment horizontal="center" vertical="center"/>
      <protection locked="0"/>
    </xf>
    <xf numFmtId="181" fontId="66" fillId="0" borderId="91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2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3" xfId="1" applyNumberFormat="1" applyFont="1" applyFill="1" applyBorder="1" applyAlignment="1" applyProtection="1">
      <alignment horizontal="right" vertical="center" wrapText="1"/>
      <protection locked="0"/>
    </xf>
    <xf numFmtId="181" fontId="75" fillId="0" borderId="79" xfId="0" applyNumberFormat="1" applyFont="1" applyBorder="1" applyAlignment="1" applyProtection="1">
      <alignment horizontal="center" vertical="center" wrapText="1"/>
      <protection locked="0"/>
    </xf>
    <xf numFmtId="181" fontId="75" fillId="0" borderId="0" xfId="0" applyNumberFormat="1" applyFont="1" applyAlignment="1" applyProtection="1">
      <alignment horizontal="center" vertical="center" wrapText="1"/>
      <protection locked="0"/>
    </xf>
    <xf numFmtId="181" fontId="75" fillId="0" borderId="144" xfId="0" applyNumberFormat="1" applyFont="1" applyBorder="1" applyAlignment="1" applyProtection="1">
      <alignment horizontal="center" vertical="center" wrapText="1"/>
      <protection locked="0"/>
    </xf>
    <xf numFmtId="181" fontId="75" fillId="0" borderId="80" xfId="0" applyNumberFormat="1" applyFont="1" applyBorder="1" applyAlignment="1" applyProtection="1">
      <alignment horizontal="center" vertical="center" wrapText="1"/>
      <protection locked="0"/>
    </xf>
    <xf numFmtId="181" fontId="75" fillId="0" borderId="83" xfId="0" applyNumberFormat="1" applyFont="1" applyBorder="1" applyAlignment="1" applyProtection="1">
      <alignment horizontal="center" vertical="center" wrapText="1"/>
      <protection locked="0"/>
    </xf>
    <xf numFmtId="181" fontId="75" fillId="0" borderId="81" xfId="0" applyNumberFormat="1" applyFont="1" applyBorder="1" applyAlignment="1" applyProtection="1">
      <alignment horizontal="center" vertical="center" wrapText="1"/>
      <protection locked="0"/>
    </xf>
    <xf numFmtId="181" fontId="57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78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144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7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2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78" xfId="1" applyNumberFormat="1" applyFont="1" applyFill="1" applyBorder="1" applyAlignment="1" applyProtection="1">
      <alignment horizontal="right" vertical="center" wrapText="1"/>
      <protection locked="0"/>
    </xf>
    <xf numFmtId="182" fontId="19" fillId="0" borderId="77" xfId="1" applyNumberFormat="1" applyFont="1" applyFill="1" applyBorder="1" applyAlignment="1" applyProtection="1">
      <alignment horizontal="left" wrapText="1"/>
      <protection locked="0"/>
    </xf>
    <xf numFmtId="182" fontId="19" fillId="0" borderId="82" xfId="1" applyNumberFormat="1" applyFont="1" applyFill="1" applyBorder="1" applyAlignment="1" applyProtection="1">
      <alignment horizontal="left" wrapText="1"/>
      <protection locked="0"/>
    </xf>
    <xf numFmtId="182" fontId="19" fillId="0" borderId="79" xfId="1" applyNumberFormat="1" applyFont="1" applyFill="1" applyBorder="1" applyAlignment="1" applyProtection="1">
      <alignment horizontal="left" wrapText="1"/>
      <protection locked="0"/>
    </xf>
    <xf numFmtId="181" fontId="61" fillId="0" borderId="101" xfId="0" applyNumberFormat="1" applyFont="1" applyBorder="1" applyAlignment="1" applyProtection="1">
      <alignment horizontal="center" vertical="center" wrapText="1"/>
      <protection locked="0"/>
    </xf>
    <xf numFmtId="181" fontId="61" fillId="0" borderId="102" xfId="0" applyNumberFormat="1" applyFont="1" applyBorder="1" applyAlignment="1" applyProtection="1">
      <alignment horizontal="center" vertical="center" wrapText="1"/>
      <protection locked="0"/>
    </xf>
    <xf numFmtId="181" fontId="61" fillId="0" borderId="103" xfId="0" applyNumberFormat="1" applyFont="1" applyBorder="1" applyAlignment="1" applyProtection="1">
      <alignment horizontal="center" vertical="center" wrapText="1"/>
      <protection locked="0"/>
    </xf>
    <xf numFmtId="181" fontId="32" fillId="0" borderId="101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2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3" xfId="0" applyNumberFormat="1" applyFont="1" applyBorder="1" applyAlignment="1" applyProtection="1">
      <alignment horizontal="left" vertical="center" wrapText="1" indent="1"/>
      <protection locked="0"/>
    </xf>
    <xf numFmtId="3" fontId="77" fillId="0" borderId="99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0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1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2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3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55" fillId="0" borderId="80" xfId="0" applyNumberFormat="1" applyFont="1" applyBorder="1" applyAlignment="1" applyProtection="1">
      <alignment horizontal="center" vertical="center" wrapText="1"/>
      <protection locked="0"/>
    </xf>
    <xf numFmtId="181" fontId="55" fillId="0" borderId="83" xfId="0" applyNumberFormat="1" applyFont="1" applyBorder="1" applyAlignment="1" applyProtection="1">
      <alignment horizontal="center" vertical="center" wrapText="1"/>
      <protection locked="0"/>
    </xf>
    <xf numFmtId="181" fontId="55" fillId="0" borderId="81" xfId="0" applyNumberFormat="1" applyFont="1" applyBorder="1" applyAlignment="1" applyProtection="1">
      <alignment horizontal="center" vertical="center" wrapText="1"/>
      <protection locked="0"/>
    </xf>
    <xf numFmtId="3" fontId="77" fillId="0" borderId="79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44" xfId="1" applyNumberFormat="1" applyFont="1" applyFill="1" applyBorder="1" applyAlignment="1" applyProtection="1">
      <alignment horizontal="right" vertical="center" wrapText="1"/>
      <protection locked="0"/>
    </xf>
    <xf numFmtId="181" fontId="57" fillId="0" borderId="77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79" xfId="1" applyNumberFormat="1" applyFont="1" applyFill="1" applyBorder="1" applyAlignment="1" applyProtection="1">
      <alignment horizontal="center" vertical="center" wrapText="1"/>
      <protection locked="0"/>
    </xf>
    <xf numFmtId="0" fontId="27" fillId="0" borderId="129" xfId="1" applyNumberFormat="1" applyFont="1" applyFill="1" applyBorder="1" applyAlignment="1" applyProtection="1">
      <alignment horizontal="center" vertical="center"/>
      <protection locked="0"/>
    </xf>
    <xf numFmtId="0" fontId="27" fillId="0" borderId="141" xfId="1" applyNumberFormat="1" applyFont="1" applyFill="1" applyBorder="1" applyAlignment="1" applyProtection="1">
      <alignment horizontal="center" vertical="center"/>
      <protection locked="0"/>
    </xf>
    <xf numFmtId="181" fontId="57" fillId="0" borderId="71" xfId="0" applyNumberFormat="1" applyFont="1" applyBorder="1" applyAlignment="1" applyProtection="1">
      <alignment horizontal="center" vertical="center" wrapText="1"/>
      <protection locked="0"/>
    </xf>
    <xf numFmtId="181" fontId="57" fillId="0" borderId="72" xfId="0" applyNumberFormat="1" applyFont="1" applyBorder="1" applyAlignment="1" applyProtection="1">
      <alignment horizontal="center" vertical="center" wrapText="1"/>
      <protection locked="0"/>
    </xf>
    <xf numFmtId="0" fontId="27" fillId="0" borderId="168" xfId="1" applyNumberFormat="1" applyFont="1" applyFill="1" applyBorder="1" applyAlignment="1" applyProtection="1">
      <alignment horizontal="center" vertical="center"/>
      <protection locked="0"/>
    </xf>
    <xf numFmtId="181" fontId="57" fillId="0" borderId="73" xfId="0" applyNumberFormat="1" applyFont="1" applyBorder="1" applyAlignment="1" applyProtection="1">
      <alignment horizontal="center" vertical="center" wrapText="1"/>
      <protection locked="0"/>
    </xf>
    <xf numFmtId="182" fontId="19" fillId="0" borderId="91" xfId="1" applyNumberFormat="1" applyFont="1" applyFill="1" applyBorder="1" applyAlignment="1" applyProtection="1">
      <alignment horizontal="left" wrapText="1"/>
      <protection locked="0"/>
    </xf>
    <xf numFmtId="182" fontId="19" fillId="0" borderId="92" xfId="1" applyNumberFormat="1" applyFont="1" applyFill="1" applyBorder="1" applyAlignment="1" applyProtection="1">
      <alignment horizontal="left" wrapText="1"/>
      <protection locked="0"/>
    </xf>
    <xf numFmtId="181" fontId="57" fillId="0" borderId="79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144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0" xfId="1" applyNumberFormat="1" applyFont="1" applyFill="1" applyBorder="1" applyAlignment="1" applyProtection="1">
      <alignment horizontal="center" vertical="center" textRotation="255"/>
      <protection locked="0"/>
    </xf>
    <xf numFmtId="181" fontId="61" fillId="0" borderId="86" xfId="0" applyNumberFormat="1" applyFont="1" applyBorder="1" applyAlignment="1" applyProtection="1">
      <alignment horizontal="center" vertical="center" textRotation="255" wrapText="1"/>
      <protection locked="0"/>
    </xf>
    <xf numFmtId="181" fontId="61" fillId="0" borderId="90" xfId="0" applyNumberFormat="1" applyFont="1" applyBorder="1" applyAlignment="1" applyProtection="1">
      <alignment horizontal="center" vertical="center" textRotation="255" wrapText="1"/>
      <protection locked="0"/>
    </xf>
    <xf numFmtId="181" fontId="63" fillId="0" borderId="86" xfId="0" applyNumberFormat="1" applyFont="1" applyBorder="1" applyAlignment="1" applyProtection="1">
      <alignment horizontal="center" vertical="center" wrapText="1"/>
      <protection locked="0"/>
    </xf>
    <xf numFmtId="181" fontId="61" fillId="0" borderId="0" xfId="0" applyNumberFormat="1" applyFont="1" applyAlignment="1" applyProtection="1">
      <alignment horizontal="center" vertical="center" textRotation="255" wrapText="1"/>
      <protection locked="0"/>
    </xf>
    <xf numFmtId="181" fontId="63" fillId="0" borderId="137" xfId="0" applyNumberFormat="1" applyFont="1" applyBorder="1" applyAlignment="1" applyProtection="1">
      <alignment horizontal="center" vertical="center" wrapText="1"/>
      <protection locked="0"/>
    </xf>
    <xf numFmtId="181" fontId="63" fillId="0" borderId="138" xfId="0" applyNumberFormat="1" applyFont="1" applyBorder="1" applyAlignment="1" applyProtection="1">
      <alignment horizontal="center" vertical="center" wrapText="1"/>
      <protection locked="0"/>
    </xf>
    <xf numFmtId="181" fontId="63" fillId="0" borderId="139" xfId="0" applyNumberFormat="1" applyFont="1" applyBorder="1" applyAlignment="1" applyProtection="1">
      <alignment horizontal="center" vertical="center" wrapText="1"/>
      <protection locked="0"/>
    </xf>
    <xf numFmtId="181" fontId="32" fillId="0" borderId="0" xfId="0" applyNumberFormat="1" applyFont="1" applyAlignment="1" applyProtection="1">
      <alignment horizontal="left" vertical="center" wrapText="1" indent="1"/>
      <protection locked="0"/>
    </xf>
    <xf numFmtId="181" fontId="61" fillId="0" borderId="99" xfId="0" applyNumberFormat="1" applyFont="1" applyBorder="1" applyAlignment="1" applyProtection="1">
      <alignment horizontal="center" vertical="center" wrapText="1"/>
      <protection locked="0"/>
    </xf>
    <xf numFmtId="181" fontId="61" fillId="0" borderId="0" xfId="0" applyNumberFormat="1" applyFont="1" applyAlignment="1" applyProtection="1">
      <alignment horizontal="center" vertical="center" wrapText="1"/>
      <protection locked="0"/>
    </xf>
    <xf numFmtId="181" fontId="61" fillId="0" borderId="100" xfId="0" applyNumberFormat="1" applyFont="1" applyBorder="1" applyAlignment="1" applyProtection="1">
      <alignment horizontal="center" vertical="center" wrapText="1"/>
      <protection locked="0"/>
    </xf>
    <xf numFmtId="181" fontId="63" fillId="0" borderId="100" xfId="1" applyNumberFormat="1" applyFont="1" applyFill="1" applyBorder="1" applyAlignment="1" applyProtection="1">
      <alignment horizontal="center" vertical="center" textRotation="255"/>
      <protection locked="0"/>
    </xf>
    <xf numFmtId="0" fontId="27" fillId="0" borderId="126" xfId="1" applyNumberFormat="1" applyFont="1" applyFill="1" applyBorder="1" applyAlignment="1" applyProtection="1">
      <alignment horizontal="center" vertical="center"/>
      <protection locked="0"/>
    </xf>
    <xf numFmtId="181" fontId="32" fillId="0" borderId="131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2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3" xfId="0" applyNumberFormat="1" applyFont="1" applyBorder="1" applyAlignment="1" applyProtection="1">
      <alignment horizontal="left" vertical="center" wrapText="1" indent="1"/>
      <protection locked="0"/>
    </xf>
    <xf numFmtId="181" fontId="63" fillId="0" borderId="90" xfId="0" applyNumberFormat="1" applyFont="1" applyBorder="1" applyAlignment="1" applyProtection="1">
      <alignment horizontal="center" vertical="center" wrapText="1"/>
      <protection locked="0"/>
    </xf>
    <xf numFmtId="181" fontId="23" fillId="0" borderId="0" xfId="0" applyNumberFormat="1" applyFont="1" applyAlignment="1" applyProtection="1">
      <alignment horizontal="left" vertical="center" wrapText="1" indent="1"/>
      <protection locked="0"/>
    </xf>
    <xf numFmtId="181" fontId="63" fillId="0" borderId="99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87" xfId="0" applyNumberFormat="1" applyFont="1" applyBorder="1" applyAlignment="1" applyProtection="1">
      <alignment horizontal="center" vertical="center" wrapText="1"/>
      <protection locked="0"/>
    </xf>
    <xf numFmtId="181" fontId="63" fillId="0" borderId="88" xfId="0" applyNumberFormat="1" applyFont="1" applyBorder="1" applyAlignment="1" applyProtection="1">
      <alignment horizontal="center" vertical="center" wrapText="1"/>
      <protection locked="0"/>
    </xf>
    <xf numFmtId="181" fontId="55" fillId="0" borderId="77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78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79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144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0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1" xfId="0" applyNumberFormat="1" applyFont="1" applyBorder="1" applyAlignment="1" applyProtection="1">
      <alignment horizontal="center" vertical="center" textRotation="255" wrapText="1"/>
      <protection locked="0"/>
    </xf>
    <xf numFmtId="181" fontId="57" fillId="0" borderId="162" xfId="0" applyNumberFormat="1" applyFont="1" applyBorder="1" applyAlignment="1" applyProtection="1">
      <alignment horizontal="center" vertical="center" wrapText="1"/>
      <protection locked="0"/>
    </xf>
    <xf numFmtId="181" fontId="57" fillId="0" borderId="166" xfId="0" applyNumberFormat="1" applyFont="1" applyBorder="1" applyAlignment="1" applyProtection="1">
      <alignment horizontal="center" vertical="center" wrapText="1"/>
      <protection locked="0"/>
    </xf>
    <xf numFmtId="181" fontId="57" fillId="0" borderId="167" xfId="0" applyNumberFormat="1" applyFont="1" applyBorder="1" applyAlignment="1" applyProtection="1">
      <alignment horizontal="center" vertical="center" wrapText="1"/>
      <protection locked="0"/>
    </xf>
    <xf numFmtId="0" fontId="27" fillId="0" borderId="125" xfId="0" applyFont="1" applyBorder="1" applyAlignment="1" applyProtection="1">
      <alignment horizontal="center" vertical="center" wrapText="1"/>
      <protection locked="0"/>
    </xf>
    <xf numFmtId="0" fontId="27" fillId="0" borderId="126" xfId="0" applyFont="1" applyBorder="1" applyAlignment="1" applyProtection="1">
      <alignment horizontal="center" vertical="center" wrapText="1"/>
      <protection locked="0"/>
    </xf>
    <xf numFmtId="0" fontId="27" fillId="0" borderId="136" xfId="1" applyNumberFormat="1" applyFont="1" applyFill="1" applyBorder="1" applyAlignment="1" applyProtection="1">
      <alignment horizontal="center" vertical="center"/>
      <protection locked="0"/>
    </xf>
    <xf numFmtId="181" fontId="63" fillId="0" borderId="89" xfId="0" applyNumberFormat="1" applyFont="1" applyBorder="1" applyAlignment="1" applyProtection="1">
      <alignment horizontal="center" vertical="center" wrapText="1"/>
      <protection locked="0"/>
    </xf>
    <xf numFmtId="181" fontId="23" fillId="0" borderId="125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26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27" xfId="0" applyNumberFormat="1" applyFont="1" applyBorder="1" applyAlignment="1" applyProtection="1">
      <alignment horizontal="left" vertical="center" wrapText="1" indent="1"/>
      <protection locked="0"/>
    </xf>
    <xf numFmtId="0" fontId="27" fillId="0" borderId="127" xfId="1" applyNumberFormat="1" applyFont="1" applyFill="1" applyBorder="1" applyAlignment="1" applyProtection="1">
      <alignment horizontal="center" vertical="center"/>
      <protection locked="0"/>
    </xf>
    <xf numFmtId="182" fontId="19" fillId="0" borderId="99" xfId="1" applyNumberFormat="1" applyFont="1" applyFill="1" applyBorder="1" applyAlignment="1" applyProtection="1">
      <alignment horizontal="left" wrapText="1"/>
      <protection locked="0"/>
    </xf>
    <xf numFmtId="181" fontId="36" fillId="0" borderId="77" xfId="0" applyNumberFormat="1" applyFont="1" applyBorder="1" applyAlignment="1" applyProtection="1">
      <alignment horizontal="center" vertical="center" textRotation="255"/>
      <protection locked="0"/>
    </xf>
    <xf numFmtId="181" fontId="36" fillId="0" borderId="82" xfId="0" applyNumberFormat="1" applyFont="1" applyBorder="1" applyAlignment="1" applyProtection="1">
      <alignment horizontal="center" vertical="center" textRotation="255"/>
      <protection locked="0"/>
    </xf>
    <xf numFmtId="181" fontId="36" fillId="0" borderId="78" xfId="0" applyNumberFormat="1" applyFont="1" applyBorder="1" applyAlignment="1" applyProtection="1">
      <alignment horizontal="center" vertical="center" textRotation="255"/>
      <protection locked="0"/>
    </xf>
    <xf numFmtId="181" fontId="36" fillId="0" borderId="79" xfId="0" applyNumberFormat="1" applyFont="1" applyBorder="1" applyAlignment="1" applyProtection="1">
      <alignment horizontal="center" vertical="center" textRotation="255"/>
      <protection locked="0"/>
    </xf>
    <xf numFmtId="181" fontId="36" fillId="0" borderId="0" xfId="0" applyNumberFormat="1" applyFont="1" applyAlignment="1" applyProtection="1">
      <alignment horizontal="center" vertical="center" textRotation="255"/>
      <protection locked="0"/>
    </xf>
    <xf numFmtId="181" fontId="36" fillId="0" borderId="144" xfId="0" applyNumberFormat="1" applyFont="1" applyBorder="1" applyAlignment="1" applyProtection="1">
      <alignment horizontal="center" vertical="center" textRotation="255"/>
      <protection locked="0"/>
    </xf>
    <xf numFmtId="181" fontId="55" fillId="0" borderId="67" xfId="0" applyNumberFormat="1" applyFont="1" applyBorder="1" applyAlignment="1" applyProtection="1">
      <alignment horizontal="center" vertical="center"/>
      <protection locked="0"/>
    </xf>
    <xf numFmtId="181" fontId="55" fillId="0" borderId="67" xfId="0" applyNumberFormat="1" applyFont="1" applyBorder="1" applyAlignment="1" applyProtection="1">
      <alignment horizontal="center" vertical="center" textRotation="255" shrinkToFit="1"/>
      <protection locked="0"/>
    </xf>
    <xf numFmtId="181" fontId="61" fillId="0" borderId="86" xfId="0" applyNumberFormat="1" applyFont="1" applyBorder="1" applyAlignment="1" applyProtection="1">
      <alignment horizontal="center" vertical="center"/>
      <protection locked="0"/>
    </xf>
    <xf numFmtId="181" fontId="57" fillId="0" borderId="67" xfId="0" applyNumberFormat="1" applyFont="1" applyBorder="1" applyAlignment="1" applyProtection="1">
      <alignment horizontal="center" vertical="center" shrinkToFit="1"/>
      <protection locked="0"/>
    </xf>
    <xf numFmtId="181" fontId="62" fillId="0" borderId="0" xfId="0" applyNumberFormat="1" applyFont="1" applyAlignment="1" applyProtection="1">
      <alignment horizontal="right" textRotation="255"/>
      <protection locked="0"/>
    </xf>
    <xf numFmtId="181" fontId="60" fillId="0" borderId="86" xfId="0" applyNumberFormat="1" applyFont="1" applyBorder="1" applyAlignment="1" applyProtection="1">
      <alignment horizontal="center" vertical="center" textRotation="255"/>
      <protection locked="0"/>
    </xf>
    <xf numFmtId="181" fontId="61" fillId="0" borderId="86" xfId="0" applyNumberFormat="1" applyFont="1" applyBorder="1" applyAlignment="1" applyProtection="1">
      <alignment horizontal="distributed" vertical="center" wrapText="1"/>
      <protection locked="0"/>
    </xf>
    <xf numFmtId="181" fontId="27" fillId="0" borderId="91" xfId="0" applyNumberFormat="1" applyFont="1" applyBorder="1" applyAlignment="1" applyProtection="1">
      <alignment horizontal="center" vertical="center"/>
      <protection locked="0"/>
    </xf>
    <xf numFmtId="181" fontId="27" fillId="0" borderId="93" xfId="0" applyNumberFormat="1" applyFont="1" applyBorder="1" applyAlignment="1" applyProtection="1">
      <alignment horizontal="center" vertical="center"/>
      <protection locked="0"/>
    </xf>
    <xf numFmtId="0" fontId="27" fillId="0" borderId="125" xfId="1" applyNumberFormat="1" applyFont="1" applyFill="1" applyBorder="1" applyAlignment="1" applyProtection="1">
      <alignment horizontal="center" vertical="center"/>
      <protection locked="0"/>
    </xf>
    <xf numFmtId="181" fontId="61" fillId="0" borderId="86" xfId="0" applyNumberFormat="1" applyFont="1" applyBorder="1" applyAlignment="1" applyProtection="1">
      <alignment horizontal="center" vertical="center" textRotation="255" shrinkToFit="1"/>
      <protection locked="0"/>
    </xf>
    <xf numFmtId="181" fontId="27" fillId="0" borderId="90" xfId="0" applyNumberFormat="1" applyFont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 shrinkToFit="1"/>
      <protection locked="0"/>
    </xf>
    <xf numFmtId="181" fontId="30" fillId="0" borderId="12" xfId="0" applyNumberFormat="1" applyFont="1" applyBorder="1" applyAlignment="1" applyProtection="1">
      <alignment horizontal="left" vertical="center" shrinkToFit="1"/>
      <protection locked="0"/>
    </xf>
    <xf numFmtId="181" fontId="30" fillId="0" borderId="22" xfId="0" applyNumberFormat="1" applyFont="1" applyBorder="1" applyAlignment="1" applyProtection="1">
      <alignment horizontal="left" vertical="center" shrinkToFit="1"/>
      <protection locked="0"/>
    </xf>
    <xf numFmtId="181" fontId="30" fillId="0" borderId="88" xfId="0" applyNumberFormat="1" applyFont="1" applyBorder="1" applyAlignment="1" applyProtection="1">
      <alignment horizontal="left" vertical="center" shrinkToFit="1"/>
      <protection locked="0"/>
    </xf>
    <xf numFmtId="181" fontId="30" fillId="0" borderId="89" xfId="0" applyNumberFormat="1" applyFont="1" applyBorder="1" applyAlignment="1" applyProtection="1">
      <alignment horizontal="left" vertical="center" shrinkToFit="1"/>
      <protection locked="0"/>
    </xf>
    <xf numFmtId="181" fontId="30" fillId="0" borderId="72" xfId="0" applyNumberFormat="1" applyFont="1" applyBorder="1" applyAlignment="1" applyProtection="1">
      <alignment horizontal="left" vertical="center" shrinkToFit="1"/>
      <protection locked="0"/>
    </xf>
    <xf numFmtId="181" fontId="30" fillId="0" borderId="73" xfId="0" applyNumberFormat="1" applyFont="1" applyBorder="1" applyAlignment="1" applyProtection="1">
      <alignment horizontal="left" vertical="center" shrinkToFit="1"/>
      <protection locked="0"/>
    </xf>
    <xf numFmtId="181" fontId="33" fillId="0" borderId="87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88" xfId="0" applyNumberFormat="1" applyFont="1" applyBorder="1" applyAlignment="1" applyProtection="1">
      <alignment horizontal="left" vertical="center" indent="1" shrinkToFit="1"/>
      <protection locked="0"/>
    </xf>
    <xf numFmtId="181" fontId="61" fillId="0" borderId="88" xfId="0" applyNumberFormat="1" applyFont="1" applyBorder="1" applyAlignment="1" applyProtection="1">
      <alignment horizontal="center"/>
      <protection locked="0"/>
    </xf>
    <xf numFmtId="181" fontId="33" fillId="0" borderId="71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72" xfId="0" applyNumberFormat="1" applyFont="1" applyBorder="1" applyAlignment="1" applyProtection="1">
      <alignment horizontal="left" vertical="center" indent="1" shrinkToFit="1"/>
      <protection locked="0"/>
    </xf>
    <xf numFmtId="181" fontId="55" fillId="0" borderId="72" xfId="0" applyNumberFormat="1" applyFont="1" applyBorder="1" applyAlignment="1" applyProtection="1">
      <alignment horizontal="center"/>
      <protection locked="0"/>
    </xf>
    <xf numFmtId="181" fontId="54" fillId="0" borderId="67" xfId="0" applyNumberFormat="1" applyFont="1" applyBorder="1" applyAlignment="1" applyProtection="1">
      <alignment horizontal="center" vertical="center" textRotation="255"/>
      <protection locked="0"/>
    </xf>
    <xf numFmtId="181" fontId="55" fillId="0" borderId="67" xfId="0" applyNumberFormat="1" applyFont="1" applyBorder="1" applyAlignment="1" applyProtection="1">
      <alignment horizontal="distributed" vertical="center" wrapText="1"/>
      <protection locked="0"/>
    </xf>
    <xf numFmtId="181" fontId="27" fillId="0" borderId="77" xfId="0" applyNumberFormat="1" applyFont="1" applyBorder="1" applyAlignment="1" applyProtection="1">
      <alignment horizontal="center" vertical="center"/>
      <protection locked="0"/>
    </xf>
    <xf numFmtId="181" fontId="27" fillId="0" borderId="78" xfId="0" applyNumberFormat="1" applyFont="1" applyBorder="1" applyAlignment="1" applyProtection="1">
      <alignment horizontal="center" vertical="center"/>
      <protection locked="0"/>
    </xf>
    <xf numFmtId="0" fontId="27" fillId="0" borderId="156" xfId="1" applyNumberFormat="1" applyFont="1" applyFill="1" applyBorder="1" applyAlignment="1" applyProtection="1">
      <alignment horizontal="center" vertical="center"/>
      <protection locked="0"/>
    </xf>
    <xf numFmtId="0" fontId="27" fillId="0" borderId="157" xfId="1" applyNumberFormat="1" applyFont="1" applyFill="1" applyBorder="1" applyAlignment="1" applyProtection="1">
      <alignment horizontal="center" vertical="center"/>
      <protection locked="0"/>
    </xf>
    <xf numFmtId="0" fontId="27" fillId="0" borderId="158" xfId="1" applyNumberFormat="1" applyFont="1" applyFill="1" applyBorder="1" applyAlignment="1" applyProtection="1">
      <alignment horizontal="center" vertical="center"/>
      <protection locked="0"/>
    </xf>
    <xf numFmtId="181" fontId="34" fillId="0" borderId="87" xfId="0" applyNumberFormat="1" applyFont="1" applyBorder="1" applyAlignment="1" applyProtection="1">
      <alignment horizontal="left" vertical="center" wrapText="1" indent="1"/>
      <protection locked="0"/>
    </xf>
    <xf numFmtId="181" fontId="34" fillId="0" borderId="88" xfId="0" applyNumberFormat="1" applyFont="1" applyBorder="1" applyAlignment="1" applyProtection="1">
      <alignment horizontal="left" vertical="center" wrapText="1" indent="1"/>
      <protection locked="0"/>
    </xf>
    <xf numFmtId="181" fontId="34" fillId="0" borderId="89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3" xfId="0" applyNumberFormat="1" applyFont="1" applyBorder="1" applyAlignment="1" applyProtection="1">
      <alignment horizontal="left" vertical="center" wrapText="1" indent="1"/>
      <protection locked="0"/>
    </xf>
    <xf numFmtId="181" fontId="27" fillId="0" borderId="77" xfId="0" applyNumberFormat="1" applyFont="1" applyBorder="1" applyAlignment="1" applyProtection="1">
      <alignment horizontal="center" vertical="center" textRotation="255"/>
      <protection locked="0"/>
    </xf>
    <xf numFmtId="181" fontId="27" fillId="0" borderId="82" xfId="0" applyNumberFormat="1" applyFont="1" applyBorder="1" applyAlignment="1" applyProtection="1">
      <alignment horizontal="center" vertical="center" textRotation="255"/>
      <protection locked="0"/>
    </xf>
    <xf numFmtId="181" fontId="27" fillId="0" borderId="78" xfId="0" applyNumberFormat="1" applyFont="1" applyBorder="1" applyAlignment="1" applyProtection="1">
      <alignment horizontal="center" vertical="center" textRotation="255"/>
      <protection locked="0"/>
    </xf>
    <xf numFmtId="181" fontId="27" fillId="0" borderId="82" xfId="0" applyNumberFormat="1" applyFont="1" applyBorder="1" applyAlignment="1" applyProtection="1">
      <alignment horizontal="center" vertical="center"/>
      <protection locked="0"/>
    </xf>
    <xf numFmtId="181" fontId="36" fillId="0" borderId="162" xfId="0" applyNumberFormat="1" applyFont="1" applyBorder="1" applyAlignment="1" applyProtection="1">
      <alignment horizontal="center" vertical="center" textRotation="255"/>
      <protection locked="0"/>
    </xf>
    <xf numFmtId="181" fontId="36" fillId="0" borderId="167" xfId="0" applyNumberFormat="1" applyFont="1" applyBorder="1" applyAlignment="1" applyProtection="1">
      <alignment horizontal="center" vertical="center" textRotation="255"/>
      <protection locked="0"/>
    </xf>
    <xf numFmtId="181" fontId="36" fillId="0" borderId="20" xfId="0" applyNumberFormat="1" applyFont="1" applyBorder="1" applyAlignment="1" applyProtection="1">
      <alignment horizontal="center" vertical="center"/>
      <protection locked="0"/>
    </xf>
    <xf numFmtId="181" fontId="36" fillId="0" borderId="21" xfId="0" applyNumberFormat="1" applyFont="1" applyBorder="1" applyAlignment="1" applyProtection="1">
      <alignment horizontal="center" vertical="center"/>
      <protection locked="0"/>
    </xf>
    <xf numFmtId="181" fontId="36" fillId="0" borderId="19" xfId="0" applyNumberFormat="1" applyFont="1" applyBorder="1" applyAlignment="1" applyProtection="1">
      <alignment horizontal="center" vertical="center"/>
      <protection locked="0"/>
    </xf>
    <xf numFmtId="181" fontId="36" fillId="0" borderId="17" xfId="0" applyNumberFormat="1" applyFont="1" applyBorder="1" applyAlignment="1" applyProtection="1">
      <alignment horizontal="center" vertical="center"/>
      <protection locked="0"/>
    </xf>
    <xf numFmtId="181" fontId="36" fillId="0" borderId="18" xfId="0" applyNumberFormat="1" applyFont="1" applyBorder="1" applyAlignment="1" applyProtection="1">
      <alignment horizontal="center" vertical="center"/>
      <protection locked="0"/>
    </xf>
    <xf numFmtId="181" fontId="36" fillId="0" borderId="13" xfId="0" applyNumberFormat="1" applyFont="1" applyBorder="1" applyAlignment="1" applyProtection="1">
      <alignment horizontal="center" vertical="center"/>
      <protection locked="0"/>
    </xf>
    <xf numFmtId="181" fontId="37" fillId="0" borderId="99" xfId="1" applyNumberFormat="1" applyFont="1" applyFill="1" applyBorder="1" applyAlignment="1" applyProtection="1">
      <alignment horizontal="center" vertical="center"/>
      <protection locked="0"/>
    </xf>
    <xf numFmtId="181" fontId="37" fillId="0" borderId="100" xfId="1" applyNumberFormat="1" applyFont="1" applyFill="1" applyBorder="1" applyAlignment="1" applyProtection="1">
      <alignment horizontal="center" vertical="center"/>
      <protection locked="0"/>
    </xf>
    <xf numFmtId="181" fontId="36" fillId="0" borderId="169" xfId="0" applyNumberFormat="1" applyFont="1" applyBorder="1" applyAlignment="1" applyProtection="1">
      <alignment horizontal="center" vertical="center" textRotation="255"/>
      <protection locked="0"/>
    </xf>
    <xf numFmtId="181" fontId="36" fillId="0" borderId="170" xfId="0" applyNumberFormat="1" applyFont="1" applyBorder="1" applyAlignment="1" applyProtection="1">
      <alignment horizontal="center" vertical="center" textRotation="255"/>
      <protection locked="0"/>
    </xf>
    <xf numFmtId="181" fontId="56" fillId="0" borderId="0" xfId="0" applyNumberFormat="1" applyFont="1" applyAlignment="1" applyProtection="1">
      <alignment horizontal="right" textRotation="255"/>
      <protection locked="0"/>
    </xf>
    <xf numFmtId="181" fontId="33" fillId="0" borderId="79" xfId="1" applyNumberFormat="1" applyFont="1" applyFill="1" applyBorder="1" applyAlignment="1" applyProtection="1">
      <alignment horizontal="center" vertical="center"/>
      <protection locked="0"/>
    </xf>
    <xf numFmtId="181" fontId="33" fillId="0" borderId="144" xfId="1" applyNumberFormat="1" applyFont="1" applyFill="1" applyBorder="1" applyAlignment="1" applyProtection="1">
      <alignment horizontal="center" vertical="center"/>
      <protection locked="0"/>
    </xf>
    <xf numFmtId="181" fontId="23" fillId="0" borderId="79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44" xfId="0" applyNumberFormat="1" applyFont="1" applyBorder="1" applyAlignment="1" applyProtection="1">
      <alignment horizontal="left" vertical="center" wrapText="1" indent="1"/>
      <protection locked="0"/>
    </xf>
    <xf numFmtId="181" fontId="36" fillId="0" borderId="90" xfId="0" applyNumberFormat="1" applyFont="1" applyBorder="1" applyAlignment="1" applyProtection="1">
      <alignment horizontal="center" vertical="center"/>
      <protection locked="0"/>
    </xf>
    <xf numFmtId="181" fontId="36" fillId="0" borderId="143" xfId="0" applyNumberFormat="1" applyFont="1" applyBorder="1" applyAlignment="1" applyProtection="1">
      <alignment horizontal="center" vertical="center"/>
      <protection locked="0"/>
    </xf>
    <xf numFmtId="181" fontId="27" fillId="0" borderId="142" xfId="0" applyNumberFormat="1" applyFont="1" applyBorder="1" applyAlignment="1" applyProtection="1">
      <alignment horizontal="center" vertical="center" textRotation="255"/>
      <protection locked="0"/>
    </xf>
    <xf numFmtId="181" fontId="27" fillId="0" borderId="142" xfId="0" applyNumberFormat="1" applyFont="1" applyBorder="1" applyAlignment="1" applyProtection="1">
      <alignment horizontal="center" vertical="center"/>
      <protection locked="0"/>
    </xf>
    <xf numFmtId="181" fontId="27" fillId="0" borderId="143" xfId="0" applyNumberFormat="1" applyFont="1" applyBorder="1" applyAlignment="1" applyProtection="1">
      <alignment horizontal="center" vertical="center"/>
      <protection locked="0"/>
    </xf>
    <xf numFmtId="181" fontId="33" fillId="0" borderId="129" xfId="0" applyNumberFormat="1" applyFont="1" applyBorder="1" applyAlignment="1" applyProtection="1">
      <alignment horizontal="center" vertical="center"/>
      <protection locked="0"/>
    </xf>
    <xf numFmtId="181" fontId="33" fillId="0" borderId="130" xfId="0" applyNumberFormat="1" applyFont="1" applyBorder="1" applyAlignment="1" applyProtection="1">
      <alignment horizontal="center" vertical="center"/>
      <protection locked="0"/>
    </xf>
    <xf numFmtId="181" fontId="32" fillId="0" borderId="120" xfId="0" applyNumberFormat="1" applyFont="1" applyBorder="1" applyAlignment="1" applyProtection="1">
      <alignment horizontal="center" vertical="center"/>
      <protection locked="0"/>
    </xf>
    <xf numFmtId="181" fontId="32" fillId="0" borderId="121" xfId="0" applyNumberFormat="1" applyFont="1" applyBorder="1" applyAlignment="1" applyProtection="1">
      <alignment horizontal="center" vertical="center"/>
      <protection locked="0"/>
    </xf>
    <xf numFmtId="181" fontId="32" fillId="0" borderId="116" xfId="0" applyNumberFormat="1" applyFont="1" applyBorder="1" applyAlignment="1" applyProtection="1">
      <alignment horizontal="center" vertical="center"/>
      <protection locked="0"/>
    </xf>
    <xf numFmtId="181" fontId="32" fillId="0" borderId="122" xfId="0" applyNumberFormat="1" applyFont="1" applyBorder="1" applyAlignment="1" applyProtection="1">
      <alignment horizontal="center" vertical="center"/>
      <protection locked="0"/>
    </xf>
    <xf numFmtId="181" fontId="32" fillId="0" borderId="134" xfId="0" applyNumberFormat="1" applyFont="1" applyBorder="1" applyAlignment="1" applyProtection="1">
      <alignment horizontal="center" vertical="center"/>
      <protection locked="0"/>
    </xf>
    <xf numFmtId="181" fontId="32" fillId="0" borderId="14" xfId="0" applyNumberFormat="1" applyFont="1" applyBorder="1" applyAlignment="1" applyProtection="1">
      <alignment horizontal="center" vertical="center"/>
      <protection locked="0"/>
    </xf>
    <xf numFmtId="181" fontId="32" fillId="0" borderId="135" xfId="0" applyNumberFormat="1" applyFont="1" applyBorder="1" applyAlignment="1" applyProtection="1">
      <alignment horizontal="center" vertical="center"/>
      <protection locked="0"/>
    </xf>
    <xf numFmtId="181" fontId="63" fillId="0" borderId="140" xfId="0" applyNumberFormat="1" applyFont="1" applyBorder="1" applyAlignment="1" applyProtection="1">
      <alignment horizontal="center" vertical="center" wrapText="1"/>
      <protection locked="0"/>
    </xf>
    <xf numFmtId="0" fontId="27" fillId="0" borderId="109" xfId="1" applyNumberFormat="1" applyFont="1" applyFill="1" applyBorder="1" applyAlignment="1" applyProtection="1">
      <alignment horizontal="center" vertical="center"/>
      <protection locked="0"/>
    </xf>
    <xf numFmtId="181" fontId="36" fillId="0" borderId="137" xfId="0" applyNumberFormat="1" applyFont="1" applyBorder="1" applyAlignment="1" applyProtection="1">
      <alignment horizontal="center" vertical="center" textRotation="255"/>
      <protection locked="0"/>
    </xf>
    <xf numFmtId="181" fontId="36" fillId="0" borderId="139" xfId="0" applyNumberFormat="1" applyFont="1" applyBorder="1" applyAlignment="1" applyProtection="1">
      <alignment horizontal="center" vertical="center" textRotation="255"/>
      <protection locked="0"/>
    </xf>
    <xf numFmtId="181" fontId="36" fillId="0" borderId="90" xfId="0" applyNumberFormat="1" applyFont="1" applyBorder="1" applyAlignment="1" applyProtection="1">
      <alignment horizontal="center" vertical="center" textRotation="255"/>
      <protection locked="0"/>
    </xf>
    <xf numFmtId="181" fontId="36" fillId="0" borderId="143" xfId="0" applyNumberFormat="1" applyFont="1" applyBorder="1" applyAlignment="1" applyProtection="1">
      <alignment horizontal="center" vertical="center" textRotation="255"/>
      <protection locked="0"/>
    </xf>
    <xf numFmtId="181" fontId="27" fillId="0" borderId="90" xfId="0" applyNumberFormat="1" applyFont="1" applyBorder="1" applyAlignment="1" applyProtection="1">
      <alignment horizontal="center" vertical="center" textRotation="255"/>
      <protection locked="0"/>
    </xf>
    <xf numFmtId="181" fontId="34" fillId="0" borderId="92" xfId="0" applyNumberFormat="1" applyFont="1" applyBorder="1" applyAlignment="1" applyProtection="1">
      <alignment horizontal="left" vertical="center" shrinkToFit="1"/>
      <protection locked="0"/>
    </xf>
    <xf numFmtId="181" fontId="34" fillId="0" borderId="93" xfId="0" applyNumberFormat="1" applyFont="1" applyBorder="1" applyAlignment="1" applyProtection="1">
      <alignment horizontal="left" vertical="center" shrinkToFit="1"/>
      <protection locked="0"/>
    </xf>
    <xf numFmtId="181" fontId="29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8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7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72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88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92" xfId="0" applyNumberFormat="1" applyFont="1" applyBorder="1" applyAlignment="1" applyProtection="1">
      <alignment horizontal="right" vertical="center" indent="1" shrinkToFit="1"/>
      <protection locked="0"/>
    </xf>
    <xf numFmtId="181" fontId="36" fillId="0" borderId="77" xfId="0" applyNumberFormat="1" applyFont="1" applyBorder="1" applyAlignment="1" applyProtection="1">
      <alignment horizontal="center" vertical="center"/>
      <protection locked="0"/>
    </xf>
    <xf numFmtId="181" fontId="36" fillId="0" borderId="82" xfId="0" applyNumberFormat="1" applyFont="1" applyBorder="1" applyAlignment="1" applyProtection="1">
      <alignment horizontal="center" vertical="center"/>
      <protection locked="0"/>
    </xf>
    <xf numFmtId="181" fontId="36" fillId="0" borderId="78" xfId="0" applyNumberFormat="1" applyFont="1" applyBorder="1" applyAlignment="1" applyProtection="1">
      <alignment horizontal="center" vertical="center"/>
      <protection locked="0"/>
    </xf>
    <xf numFmtId="181" fontId="36" fillId="0" borderId="79" xfId="0" applyNumberFormat="1" applyFont="1" applyBorder="1" applyAlignment="1" applyProtection="1">
      <alignment horizontal="center" vertical="center"/>
      <protection locked="0"/>
    </xf>
    <xf numFmtId="181" fontId="36" fillId="0" borderId="0" xfId="0" applyNumberFormat="1" applyFont="1" applyAlignment="1" applyProtection="1">
      <alignment horizontal="center" vertical="center"/>
      <protection locked="0"/>
    </xf>
    <xf numFmtId="181" fontId="36" fillId="0" borderId="144" xfId="0" applyNumberFormat="1" applyFont="1" applyBorder="1" applyAlignment="1" applyProtection="1">
      <alignment horizontal="center" vertical="center"/>
      <protection locked="0"/>
    </xf>
    <xf numFmtId="181" fontId="27" fillId="0" borderId="80" xfId="0" applyNumberFormat="1" applyFont="1" applyBorder="1" applyAlignment="1" applyProtection="1">
      <alignment horizontal="center" vertical="center" textRotation="255"/>
      <protection locked="0"/>
    </xf>
    <xf numFmtId="181" fontId="27" fillId="0" borderId="83" xfId="0" applyNumberFormat="1" applyFont="1" applyBorder="1" applyAlignment="1" applyProtection="1">
      <alignment horizontal="center" vertical="center" textRotation="255"/>
      <protection locked="0"/>
    </xf>
    <xf numFmtId="181" fontId="27" fillId="0" borderId="81" xfId="0" applyNumberFormat="1" applyFont="1" applyBorder="1" applyAlignment="1" applyProtection="1">
      <alignment horizontal="center" vertical="center" textRotation="255"/>
      <protection locked="0"/>
    </xf>
    <xf numFmtId="181" fontId="27" fillId="0" borderId="80" xfId="0" applyNumberFormat="1" applyFont="1" applyBorder="1" applyAlignment="1" applyProtection="1">
      <alignment horizontal="center" vertical="center"/>
      <protection locked="0"/>
    </xf>
    <xf numFmtId="181" fontId="27" fillId="0" borderId="0" xfId="0" applyNumberFormat="1" applyFont="1" applyAlignment="1" applyProtection="1">
      <alignment horizontal="center" vertical="center"/>
      <protection locked="0"/>
    </xf>
    <xf numFmtId="181" fontId="27" fillId="0" borderId="144" xfId="0" applyNumberFormat="1" applyFont="1" applyBorder="1" applyAlignment="1" applyProtection="1">
      <alignment horizontal="center" vertical="center"/>
      <protection locked="0"/>
    </xf>
    <xf numFmtId="181" fontId="27" fillId="0" borderId="79" xfId="0" applyNumberFormat="1" applyFont="1" applyBorder="1" applyAlignment="1" applyProtection="1">
      <alignment horizontal="center" vertical="center"/>
      <protection locked="0"/>
    </xf>
    <xf numFmtId="38" fontId="13" fillId="0" borderId="1" xfId="1" applyFont="1" applyFill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38" fontId="13" fillId="0" borderId="1" xfId="1" applyFont="1" applyBorder="1" applyAlignment="1">
      <alignment horizontal="right" vertical="center"/>
    </xf>
    <xf numFmtId="38" fontId="13" fillId="0" borderId="12" xfId="1" applyFont="1" applyFill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38" fontId="13" fillId="0" borderId="17" xfId="1" applyFont="1" applyFill="1" applyBorder="1" applyAlignment="1">
      <alignment horizontal="center" vertical="center"/>
    </xf>
    <xf numFmtId="38" fontId="13" fillId="0" borderId="18" xfId="1" applyFont="1" applyFill="1" applyBorder="1" applyAlignment="1">
      <alignment horizontal="center" vertical="center"/>
    </xf>
    <xf numFmtId="38" fontId="13" fillId="0" borderId="17" xfId="1" applyFont="1" applyFill="1" applyBorder="1" applyAlignment="1">
      <alignment horizontal="right" vertical="center"/>
    </xf>
    <xf numFmtId="38" fontId="13" fillId="0" borderId="18" xfId="1" applyFont="1" applyFill="1" applyBorder="1" applyAlignment="1">
      <alignment horizontal="right" vertical="center"/>
    </xf>
    <xf numFmtId="38" fontId="13" fillId="0" borderId="17" xfId="1" applyFont="1" applyBorder="1" applyAlignment="1">
      <alignment horizontal="right" vertical="center"/>
    </xf>
    <xf numFmtId="38" fontId="13" fillId="0" borderId="18" xfId="1" applyFont="1" applyBorder="1" applyAlignment="1">
      <alignment horizontal="right" vertical="center"/>
    </xf>
    <xf numFmtId="38" fontId="13" fillId="0" borderId="11" xfId="1" applyFont="1" applyBorder="1" applyAlignment="1">
      <alignment horizontal="center" vertical="center"/>
    </xf>
    <xf numFmtId="38" fontId="13" fillId="0" borderId="12" xfId="1" applyFont="1" applyBorder="1" applyAlignment="1">
      <alignment horizontal="center" vertical="center"/>
    </xf>
    <xf numFmtId="38" fontId="13" fillId="0" borderId="22" xfId="1" applyFont="1" applyBorder="1" applyAlignment="1">
      <alignment horizontal="center" vertical="center"/>
    </xf>
    <xf numFmtId="38" fontId="13" fillId="0" borderId="11" xfId="1" applyFont="1" applyBorder="1" applyAlignment="1">
      <alignment horizontal="right" vertical="center"/>
    </xf>
    <xf numFmtId="38" fontId="13" fillId="0" borderId="12" xfId="1" applyFont="1" applyBorder="1" applyAlignment="1">
      <alignment horizontal="right" vertical="center"/>
    </xf>
    <xf numFmtId="38" fontId="13" fillId="0" borderId="22" xfId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38" fontId="13" fillId="0" borderId="13" xfId="1" applyFont="1" applyBorder="1" applyAlignment="1">
      <alignment horizontal="right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38" fontId="0" fillId="0" borderId="12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3" fillId="0" borderId="222" xfId="0" applyFont="1" applyBorder="1" applyAlignment="1">
      <alignment horizontal="center" vertical="center"/>
    </xf>
    <xf numFmtId="0" fontId="123" fillId="0" borderId="223" xfId="0" applyFont="1" applyBorder="1" applyAlignment="1">
      <alignment horizontal="center" vertical="center"/>
    </xf>
    <xf numFmtId="0" fontId="123" fillId="0" borderId="224" xfId="0" applyFont="1" applyBorder="1" applyAlignment="1">
      <alignment horizontal="center" vertical="center"/>
    </xf>
    <xf numFmtId="0" fontId="42" fillId="0" borderId="0" xfId="3" applyBorder="1" applyAlignment="1" applyProtection="1">
      <alignment horizontal="left" vertical="center" wrapText="1"/>
    </xf>
    <xf numFmtId="0" fontId="15" fillId="0" borderId="18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2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184" fontId="15" fillId="0" borderId="1" xfId="0" applyNumberFormat="1" applyFont="1" applyBorder="1" applyAlignment="1">
      <alignment horizontal="left" vertical="center" shrinkToFit="1"/>
    </xf>
    <xf numFmtId="184" fontId="15" fillId="0" borderId="11" xfId="0" applyNumberFormat="1" applyFont="1" applyBorder="1" applyAlignment="1">
      <alignment horizontal="center" vertical="center" shrinkToFit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center" vertical="center" shrinkToFit="1"/>
    </xf>
  </cellXfs>
  <cellStyles count="4">
    <cellStyle name="Excel_BuiltIn_Comma_0" xfId="2" xr:uid="{00000000-0005-0000-0000-000000000000}"/>
    <cellStyle name="ハイパーリンク" xfId="3" builtinId="8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C5D9F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61913</xdr:colOff>
      <xdr:row>43</xdr:row>
      <xdr:rowOff>42863</xdr:rowOff>
    </xdr:from>
    <xdr:to>
      <xdr:col>8</xdr:col>
      <xdr:colOff>75922</xdr:colOff>
      <xdr:row>57</xdr:row>
      <xdr:rowOff>133350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3738" y="3881438"/>
          <a:ext cx="3866592" cy="2357437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62</xdr:row>
      <xdr:rowOff>119063</xdr:rowOff>
    </xdr:from>
    <xdr:to>
      <xdr:col>6</xdr:col>
      <xdr:colOff>214127</xdr:colOff>
      <xdr:row>87</xdr:row>
      <xdr:rowOff>133350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7024688"/>
          <a:ext cx="2620590" cy="4062413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26</xdr:row>
      <xdr:rowOff>109537</xdr:rowOff>
    </xdr:from>
    <xdr:to>
      <xdr:col>13</xdr:col>
      <xdr:colOff>538778</xdr:colOff>
      <xdr:row>33</xdr:row>
      <xdr:rowOff>61920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1890712"/>
          <a:ext cx="7634343" cy="1085858"/>
        </a:xfrm>
        <a:prstGeom prst="rect">
          <a:avLst/>
        </a:prstGeom>
      </xdr:spPr>
    </xdr:pic>
    <xdr:clientData/>
  </xdr:twoCellAnchor>
  <xdr:twoCellAnchor editAs="oneCell">
    <xdr:from>
      <xdr:col>16</xdr:col>
      <xdr:colOff>53589</xdr:colOff>
      <xdr:row>31</xdr:row>
      <xdr:rowOff>134070</xdr:rowOff>
    </xdr:from>
    <xdr:to>
      <xdr:col>19</xdr:col>
      <xdr:colOff>466566</xdr:colOff>
      <xdr:row>35</xdr:row>
      <xdr:rowOff>15007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869DB59-010E-41FD-A7A5-DF312890E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001" y="5412041"/>
          <a:ext cx="2345992" cy="5308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5</xdr:row>
          <xdr:rowOff>19050</xdr:rowOff>
        </xdr:from>
        <xdr:to>
          <xdr:col>5</xdr:col>
          <xdr:colOff>19050</xdr:colOff>
          <xdr:row>10</xdr:row>
          <xdr:rowOff>66675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5</xdr:row>
          <xdr:rowOff>19050</xdr:rowOff>
        </xdr:from>
        <xdr:to>
          <xdr:col>9</xdr:col>
          <xdr:colOff>647700</xdr:colOff>
          <xdr:row>10</xdr:row>
          <xdr:rowOff>57150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0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前年度データ引継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4</xdr:row>
          <xdr:rowOff>133350</xdr:rowOff>
        </xdr:from>
        <xdr:to>
          <xdr:col>14</xdr:col>
          <xdr:colOff>647700</xdr:colOff>
          <xdr:row>10</xdr:row>
          <xdr:rowOff>47625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0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更新前データ引継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15</xdr:col>
      <xdr:colOff>637209</xdr:colOff>
      <xdr:row>19</xdr:row>
      <xdr:rowOff>143640</xdr:rowOff>
    </xdr:from>
    <xdr:to>
      <xdr:col>21</xdr:col>
      <xdr:colOff>56029</xdr:colOff>
      <xdr:row>28</xdr:row>
      <xdr:rowOff>61944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8A7BB6F-1642-E638-08EA-0CDED9FDC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2283" y="3320508"/>
          <a:ext cx="3284850" cy="15319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9</xdr:row>
          <xdr:rowOff>133350</xdr:rowOff>
        </xdr:from>
        <xdr:to>
          <xdr:col>6</xdr:col>
          <xdr:colOff>457200</xdr:colOff>
          <xdr:row>16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20</xdr:row>
          <xdr:rowOff>57150</xdr:rowOff>
        </xdr:from>
        <xdr:to>
          <xdr:col>14</xdr:col>
          <xdr:colOff>161925</xdr:colOff>
          <xdr:row>22</xdr:row>
          <xdr:rowOff>95250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②　受給者情報の入力へ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11</xdr:row>
          <xdr:rowOff>76200</xdr:rowOff>
        </xdr:from>
        <xdr:to>
          <xdr:col>13</xdr:col>
          <xdr:colOff>1057275</xdr:colOff>
          <xdr:row>15</xdr:row>
          <xdr:rowOff>142875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2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受 給 者 情 報 入 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9525</xdr:rowOff>
        </xdr:from>
        <xdr:to>
          <xdr:col>2</xdr:col>
          <xdr:colOff>704850</xdr:colOff>
          <xdr:row>4</xdr:row>
          <xdr:rowOff>295275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2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9525</xdr:rowOff>
        </xdr:from>
        <xdr:to>
          <xdr:col>2</xdr:col>
          <xdr:colOff>704850</xdr:colOff>
          <xdr:row>5</xdr:row>
          <xdr:rowOff>295275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2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9525</xdr:rowOff>
        </xdr:from>
        <xdr:to>
          <xdr:col>2</xdr:col>
          <xdr:colOff>704850</xdr:colOff>
          <xdr:row>6</xdr:row>
          <xdr:rowOff>295275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9525</xdr:rowOff>
        </xdr:from>
        <xdr:to>
          <xdr:col>2</xdr:col>
          <xdr:colOff>704850</xdr:colOff>
          <xdr:row>7</xdr:row>
          <xdr:rowOff>295275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8</xdr:row>
          <xdr:rowOff>9525</xdr:rowOff>
        </xdr:from>
        <xdr:to>
          <xdr:col>2</xdr:col>
          <xdr:colOff>704850</xdr:colOff>
          <xdr:row>8</xdr:row>
          <xdr:rowOff>295275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9</xdr:row>
          <xdr:rowOff>9525</xdr:rowOff>
        </xdr:from>
        <xdr:to>
          <xdr:col>2</xdr:col>
          <xdr:colOff>704850</xdr:colOff>
          <xdr:row>9</xdr:row>
          <xdr:rowOff>295275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28575</xdr:rowOff>
        </xdr:from>
        <xdr:to>
          <xdr:col>2</xdr:col>
          <xdr:colOff>704850</xdr:colOff>
          <xdr:row>5</xdr:row>
          <xdr:rowOff>314325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2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28575</xdr:rowOff>
        </xdr:from>
        <xdr:to>
          <xdr:col>2</xdr:col>
          <xdr:colOff>704850</xdr:colOff>
          <xdr:row>6</xdr:row>
          <xdr:rowOff>314325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2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28575</xdr:rowOff>
        </xdr:from>
        <xdr:to>
          <xdr:col>2</xdr:col>
          <xdr:colOff>704850</xdr:colOff>
          <xdr:row>7</xdr:row>
          <xdr:rowOff>314325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2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9525</xdr:rowOff>
        </xdr:from>
        <xdr:to>
          <xdr:col>2</xdr:col>
          <xdr:colOff>704850</xdr:colOff>
          <xdr:row>14</xdr:row>
          <xdr:rowOff>295275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2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9525</xdr:rowOff>
        </xdr:from>
        <xdr:to>
          <xdr:col>2</xdr:col>
          <xdr:colOff>704850</xdr:colOff>
          <xdr:row>15</xdr:row>
          <xdr:rowOff>295275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2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10</xdr:row>
          <xdr:rowOff>28575</xdr:rowOff>
        </xdr:from>
        <xdr:to>
          <xdr:col>2</xdr:col>
          <xdr:colOff>704850</xdr:colOff>
          <xdr:row>11</xdr:row>
          <xdr:rowOff>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2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11</xdr:row>
          <xdr:rowOff>28575</xdr:rowOff>
        </xdr:from>
        <xdr:to>
          <xdr:col>2</xdr:col>
          <xdr:colOff>704850</xdr:colOff>
          <xdr:row>12</xdr:row>
          <xdr:rowOff>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28575</xdr:rowOff>
        </xdr:from>
        <xdr:to>
          <xdr:col>2</xdr:col>
          <xdr:colOff>704850</xdr:colOff>
          <xdr:row>13</xdr:row>
          <xdr:rowOff>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28575</xdr:rowOff>
        </xdr:from>
        <xdr:to>
          <xdr:col>2</xdr:col>
          <xdr:colOff>704850</xdr:colOff>
          <xdr:row>14</xdr:row>
          <xdr:rowOff>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2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17</xdr:row>
          <xdr:rowOff>9525</xdr:rowOff>
        </xdr:from>
        <xdr:to>
          <xdr:col>2</xdr:col>
          <xdr:colOff>704850</xdr:colOff>
          <xdr:row>17</xdr:row>
          <xdr:rowOff>295275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2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18</xdr:row>
          <xdr:rowOff>9525</xdr:rowOff>
        </xdr:from>
        <xdr:to>
          <xdr:col>2</xdr:col>
          <xdr:colOff>704850</xdr:colOff>
          <xdr:row>18</xdr:row>
          <xdr:rowOff>295275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2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16</xdr:row>
          <xdr:rowOff>28575</xdr:rowOff>
        </xdr:from>
        <xdr:to>
          <xdr:col>2</xdr:col>
          <xdr:colOff>704850</xdr:colOff>
          <xdr:row>17</xdr:row>
          <xdr:rowOff>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2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9525</xdr:rowOff>
        </xdr:from>
        <xdr:to>
          <xdr:col>6</xdr:col>
          <xdr:colOff>704850</xdr:colOff>
          <xdr:row>8</xdr:row>
          <xdr:rowOff>295275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2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6</xdr:col>
          <xdr:colOff>704850</xdr:colOff>
          <xdr:row>9</xdr:row>
          <xdr:rowOff>295275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2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28575</xdr:rowOff>
        </xdr:from>
        <xdr:to>
          <xdr:col>6</xdr:col>
          <xdr:colOff>704850</xdr:colOff>
          <xdr:row>5</xdr:row>
          <xdr:rowOff>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2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28575</xdr:rowOff>
        </xdr:from>
        <xdr:to>
          <xdr:col>6</xdr:col>
          <xdr:colOff>704850</xdr:colOff>
          <xdr:row>6</xdr:row>
          <xdr:rowOff>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2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28575</xdr:rowOff>
        </xdr:from>
        <xdr:to>
          <xdr:col>6</xdr:col>
          <xdr:colOff>704850</xdr:colOff>
          <xdr:row>7</xdr:row>
          <xdr:rowOff>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2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28575</xdr:rowOff>
        </xdr:from>
        <xdr:to>
          <xdr:col>6</xdr:col>
          <xdr:colOff>704850</xdr:colOff>
          <xdr:row>8</xdr:row>
          <xdr:rowOff>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2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9525</xdr:rowOff>
        </xdr:from>
        <xdr:to>
          <xdr:col>6</xdr:col>
          <xdr:colOff>704850</xdr:colOff>
          <xdr:row>14</xdr:row>
          <xdr:rowOff>295275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2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704850</xdr:colOff>
          <xdr:row>15</xdr:row>
          <xdr:rowOff>295275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2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28575</xdr:rowOff>
        </xdr:from>
        <xdr:to>
          <xdr:col>6</xdr:col>
          <xdr:colOff>704850</xdr:colOff>
          <xdr:row>11</xdr:row>
          <xdr:rowOff>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2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28575</xdr:rowOff>
        </xdr:from>
        <xdr:to>
          <xdr:col>6</xdr:col>
          <xdr:colOff>704850</xdr:colOff>
          <xdr:row>12</xdr:row>
          <xdr:rowOff>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2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28575</xdr:rowOff>
        </xdr:from>
        <xdr:to>
          <xdr:col>6</xdr:col>
          <xdr:colOff>704850</xdr:colOff>
          <xdr:row>13</xdr:row>
          <xdr:rowOff>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2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28575</xdr:rowOff>
        </xdr:from>
        <xdr:to>
          <xdr:col>6</xdr:col>
          <xdr:colOff>704850</xdr:colOff>
          <xdr:row>14</xdr:row>
          <xdr:rowOff>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2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17</xdr:row>
          <xdr:rowOff>9525</xdr:rowOff>
        </xdr:from>
        <xdr:to>
          <xdr:col>6</xdr:col>
          <xdr:colOff>704850</xdr:colOff>
          <xdr:row>17</xdr:row>
          <xdr:rowOff>295275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2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9525</xdr:rowOff>
        </xdr:from>
        <xdr:to>
          <xdr:col>6</xdr:col>
          <xdr:colOff>704850</xdr:colOff>
          <xdr:row>18</xdr:row>
          <xdr:rowOff>295275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2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16</xdr:row>
          <xdr:rowOff>28575</xdr:rowOff>
        </xdr:from>
        <xdr:to>
          <xdr:col>6</xdr:col>
          <xdr:colOff>704850</xdr:colOff>
          <xdr:row>17</xdr:row>
          <xdr:rowOff>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2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1152525</xdr:colOff>
          <xdr:row>18</xdr:row>
          <xdr:rowOff>85725</xdr:rowOff>
        </xdr:from>
        <xdr:to>
          <xdr:col>15</xdr:col>
          <xdr:colOff>19050</xdr:colOff>
          <xdr:row>20</xdr:row>
          <xdr:rowOff>142875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2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受給者情報を削除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18</xdr:row>
          <xdr:rowOff>95250</xdr:rowOff>
        </xdr:from>
        <xdr:to>
          <xdr:col>12</xdr:col>
          <xdr:colOff>800100</xdr:colOff>
          <xdr:row>20</xdr:row>
          <xdr:rowOff>171450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2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ライセンス認証ページ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549088</xdr:colOff>
      <xdr:row>23</xdr:row>
      <xdr:rowOff>207308</xdr:rowOff>
    </xdr:from>
    <xdr:to>
      <xdr:col>13</xdr:col>
      <xdr:colOff>142034</xdr:colOff>
      <xdr:row>25</xdr:row>
      <xdr:rowOff>127464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5456F19-F255-4AF2-A63D-A1ECB454C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3912" y="7003676"/>
          <a:ext cx="2304769" cy="5364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128</xdr:col>
      <xdr:colOff>17591</xdr:colOff>
      <xdr:row>180</xdr:row>
      <xdr:rowOff>26300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7E70AB3-CBB6-9E1C-CDDC-9BA95B14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09316" cy="69319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146</xdr:col>
      <xdr:colOff>0</xdr:colOff>
      <xdr:row>8</xdr:row>
      <xdr:rowOff>0</xdr:rowOff>
    </xdr:from>
    <xdr:to>
      <xdr:col>176</xdr:col>
      <xdr:colOff>86591</xdr:colOff>
      <xdr:row>21</xdr:row>
      <xdr:rowOff>180398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23864888" y="2724150"/>
          <a:ext cx="4372841" cy="31331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140</xdr:col>
      <xdr:colOff>95249</xdr:colOff>
      <xdr:row>6</xdr:row>
      <xdr:rowOff>250032</xdr:rowOff>
    </xdr:from>
    <xdr:to>
      <xdr:col>171</xdr:col>
      <xdr:colOff>38965</xdr:colOff>
      <xdr:row>20</xdr:row>
      <xdr:rowOff>120867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23407687" y="2667002"/>
          <a:ext cx="4372841" cy="3109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121227</xdr:colOff>
      <xdr:row>66</xdr:row>
      <xdr:rowOff>346363</xdr:rowOff>
    </xdr:from>
    <xdr:to>
      <xdr:col>167</xdr:col>
      <xdr:colOff>51954</xdr:colOff>
      <xdr:row>80</xdr:row>
      <xdr:rowOff>17317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23102454" y="19327090"/>
          <a:ext cx="4762500" cy="3151909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印刷範囲が用紙内に収まらない場合、印刷倍率を調節してください。</a:t>
          </a: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「印刷プレビュー」→「拡大縮小」→「拡大縮小オプション」で倍率を</a:t>
          </a:r>
          <a:r>
            <a:rPr kumimoji="1" lang="en-US" altLang="ja-JP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1</a:t>
          </a: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％ずつ下げてみてください。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</xdr:row>
          <xdr:rowOff>180975</xdr:rowOff>
        </xdr:from>
        <xdr:to>
          <xdr:col>5</xdr:col>
          <xdr:colOff>447675</xdr:colOff>
          <xdr:row>5</xdr:row>
          <xdr:rowOff>152400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11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ライセンスキー入力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</xdr:colOff>
      <xdr:row>46</xdr:row>
      <xdr:rowOff>497</xdr:rowOff>
    </xdr:from>
    <xdr:to>
      <xdr:col>7</xdr:col>
      <xdr:colOff>190500</xdr:colOff>
      <xdr:row>60</xdr:row>
      <xdr:rowOff>36529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DAC6B21-E51A-6B2C-996D-9E93E1D4D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1" y="8353922"/>
          <a:ext cx="3786187" cy="2302982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25</xdr:row>
      <xdr:rowOff>66677</xdr:rowOff>
    </xdr:from>
    <xdr:to>
      <xdr:col>6</xdr:col>
      <xdr:colOff>323850</xdr:colOff>
      <xdr:row>36</xdr:row>
      <xdr:rowOff>71910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0A64F89-4A4C-584A-DFDE-5A3820457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1" y="4995865"/>
          <a:ext cx="3162299" cy="1810220"/>
        </a:xfrm>
        <a:prstGeom prst="rect">
          <a:avLst/>
        </a:prstGeom>
      </xdr:spPr>
    </xdr:pic>
    <xdr:clientData/>
  </xdr:twoCellAnchor>
  <xdr:twoCellAnchor editAs="oneCell">
    <xdr:from>
      <xdr:col>2</xdr:col>
      <xdr:colOff>138113</xdr:colOff>
      <xdr:row>68</xdr:row>
      <xdr:rowOff>98087</xdr:rowOff>
    </xdr:from>
    <xdr:to>
      <xdr:col>7</xdr:col>
      <xdr:colOff>28575</xdr:colOff>
      <xdr:row>79</xdr:row>
      <xdr:rowOff>138112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17C590C-CB15-54A4-7FF9-894F35365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3" y="12013862"/>
          <a:ext cx="3486150" cy="182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tartup.nagoya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9" Type="http://schemas.openxmlformats.org/officeDocument/2006/relationships/ctrlProp" Target="../ctrlProps/ctrlProp4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23.xml"/><Relationship Id="rId34" Type="http://schemas.openxmlformats.org/officeDocument/2006/relationships/ctrlProp" Target="../ctrlProps/ctrlProp36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33" Type="http://schemas.openxmlformats.org/officeDocument/2006/relationships/ctrlProp" Target="../ctrlProps/ctrlProp35.xml"/><Relationship Id="rId38" Type="http://schemas.openxmlformats.org/officeDocument/2006/relationships/ctrlProp" Target="../ctrlProps/ctrlProp4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trlProp" Target="../ctrlProps/ctrlProp3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32" Type="http://schemas.openxmlformats.org/officeDocument/2006/relationships/ctrlProp" Target="../ctrlProps/ctrlProp34.xml"/><Relationship Id="rId37" Type="http://schemas.openxmlformats.org/officeDocument/2006/relationships/ctrlProp" Target="../ctrlProps/ctrlProp39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36" Type="http://schemas.openxmlformats.org/officeDocument/2006/relationships/ctrlProp" Target="../ctrlProps/ctrlProp38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31" Type="http://schemas.openxmlformats.org/officeDocument/2006/relationships/ctrlProp" Target="../ctrlProps/ctrlProp33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Relationship Id="rId30" Type="http://schemas.openxmlformats.org/officeDocument/2006/relationships/ctrlProp" Target="../ctrlProps/ctrlProp32.xml"/><Relationship Id="rId35" Type="http://schemas.openxmlformats.org/officeDocument/2006/relationships/ctrlProp" Target="../ctrlProps/ctrlProp3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gensen-excel.stores.jp/items/696096ecdc901c003e2b2b9e" TargetMode="External"/><Relationship Id="rId5" Type="http://schemas.openxmlformats.org/officeDocument/2006/relationships/ctrlProp" Target="../ctrlProps/ctrlProp42.xml"/><Relationship Id="rId4" Type="http://schemas.openxmlformats.org/officeDocument/2006/relationships/vmlDrawing" Target="../drawings/vmlDrawing4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1824-926F-4809-B2EA-51C428E3CEC4}">
  <sheetPr codeName="Sheet17"/>
  <dimension ref="A1:AE101"/>
  <sheetViews>
    <sheetView showGridLines="0" showRowColHeaders="0" tabSelected="1" zoomScale="85" zoomScaleNormal="85" workbookViewId="0">
      <selection activeCell="B5" sqref="B5:F12"/>
    </sheetView>
  </sheetViews>
  <sheetFormatPr defaultColWidth="9" defaultRowHeight="12.75" x14ac:dyDescent="0.25"/>
  <sheetData>
    <row r="1" spans="1:31" ht="16.149999999999999" x14ac:dyDescent="0.25">
      <c r="A1" s="661"/>
      <c r="B1" s="595" t="s">
        <v>760</v>
      </c>
      <c r="C1" s="596"/>
      <c r="D1" s="596"/>
      <c r="E1" s="596"/>
      <c r="F1" s="596"/>
      <c r="G1" s="596"/>
      <c r="H1" s="596"/>
      <c r="I1" s="596"/>
      <c r="J1" s="596"/>
      <c r="K1" s="596"/>
      <c r="L1" s="596"/>
      <c r="M1" s="596"/>
      <c r="N1" s="596"/>
      <c r="O1" s="596"/>
      <c r="P1" s="596"/>
      <c r="Q1" s="596"/>
      <c r="R1" s="596"/>
      <c r="S1" s="596"/>
      <c r="T1" s="661"/>
      <c r="U1" s="661"/>
      <c r="V1" s="661"/>
      <c r="W1" s="661"/>
      <c r="X1" s="661"/>
      <c r="Y1" s="661"/>
      <c r="Z1" s="661"/>
      <c r="AA1" s="661"/>
      <c r="AB1" s="661"/>
      <c r="AC1" s="661"/>
      <c r="AD1" s="661"/>
      <c r="AE1" s="661"/>
    </row>
    <row r="2" spans="1:31" x14ac:dyDescent="0.25">
      <c r="A2" s="661"/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1"/>
      <c r="X2" s="661"/>
      <c r="Y2" s="661"/>
      <c r="Z2" s="661"/>
      <c r="AA2" s="661"/>
      <c r="AB2" s="661"/>
      <c r="AC2" s="661"/>
      <c r="AD2" s="661"/>
      <c r="AE2" s="661"/>
    </row>
    <row r="3" spans="1:31" x14ac:dyDescent="0.25">
      <c r="A3" s="661"/>
      <c r="B3" s="512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4"/>
      <c r="R3" s="661"/>
      <c r="S3" s="661"/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</row>
    <row r="4" spans="1:31" ht="16.149999999999999" x14ac:dyDescent="0.25">
      <c r="A4" s="661"/>
      <c r="B4" s="329"/>
      <c r="C4" s="578" t="s">
        <v>669</v>
      </c>
      <c r="D4" s="539"/>
      <c r="E4" s="539"/>
      <c r="F4" s="539"/>
      <c r="G4" s="539"/>
      <c r="H4" s="578" t="s">
        <v>674</v>
      </c>
      <c r="J4" s="539"/>
      <c r="M4" s="337" t="s">
        <v>675</v>
      </c>
      <c r="Q4" s="330"/>
      <c r="R4" s="661"/>
      <c r="S4" s="661"/>
      <c r="T4" s="661"/>
      <c r="U4" s="661"/>
      <c r="V4" s="661"/>
      <c r="W4" s="661"/>
      <c r="X4" s="661"/>
      <c r="Y4" s="661"/>
      <c r="Z4" s="661"/>
      <c r="AA4" s="661"/>
      <c r="AB4" s="661"/>
      <c r="AC4" s="661"/>
      <c r="AD4" s="661"/>
      <c r="AE4" s="661"/>
    </row>
    <row r="5" spans="1:31" x14ac:dyDescent="0.25">
      <c r="A5" s="661"/>
      <c r="B5" s="329"/>
      <c r="Q5" s="330"/>
      <c r="R5" s="661"/>
      <c r="S5" s="661"/>
      <c r="T5" s="661"/>
      <c r="U5" s="661"/>
      <c r="V5" s="661"/>
      <c r="W5" s="661"/>
      <c r="X5" s="661"/>
      <c r="Y5" s="661"/>
      <c r="Z5" s="661"/>
      <c r="AA5" s="661"/>
      <c r="AB5" s="661"/>
      <c r="AC5" s="661"/>
      <c r="AD5" s="661"/>
      <c r="AE5" s="661"/>
    </row>
    <row r="6" spans="1:31" x14ac:dyDescent="0.25">
      <c r="A6" s="661"/>
      <c r="B6" s="329"/>
      <c r="Q6" s="330"/>
      <c r="R6" s="661"/>
      <c r="S6" s="661"/>
      <c r="T6" s="661"/>
      <c r="U6" s="661"/>
      <c r="V6" s="661"/>
      <c r="W6" s="661"/>
      <c r="X6" s="661"/>
      <c r="Y6" s="661"/>
      <c r="Z6" s="661"/>
      <c r="AA6" s="661"/>
      <c r="AB6" s="661"/>
      <c r="AC6" s="661"/>
      <c r="AD6" s="661"/>
      <c r="AE6" s="661"/>
    </row>
    <row r="7" spans="1:31" x14ac:dyDescent="0.25">
      <c r="A7" s="661"/>
      <c r="B7" s="329"/>
      <c r="Q7" s="330"/>
      <c r="R7" s="661"/>
      <c r="S7" s="661"/>
      <c r="T7" s="661"/>
      <c r="U7" s="661"/>
      <c r="V7" s="661"/>
      <c r="W7" s="661"/>
      <c r="X7" s="661"/>
      <c r="Y7" s="661"/>
      <c r="Z7" s="661"/>
      <c r="AA7" s="661"/>
      <c r="AB7" s="661"/>
      <c r="AC7" s="661"/>
      <c r="AD7" s="661"/>
      <c r="AE7" s="661"/>
    </row>
    <row r="8" spans="1:31" x14ac:dyDescent="0.25">
      <c r="A8" s="661"/>
      <c r="B8" s="329"/>
      <c r="Q8" s="330"/>
      <c r="R8" s="661"/>
      <c r="S8" s="661"/>
      <c r="T8" s="661"/>
      <c r="U8" s="661"/>
      <c r="V8" s="661"/>
      <c r="W8" s="661"/>
      <c r="X8" s="661"/>
      <c r="Y8" s="661"/>
      <c r="Z8" s="661"/>
      <c r="AA8" s="661"/>
      <c r="AB8" s="661"/>
      <c r="AC8" s="661"/>
      <c r="AD8" s="661"/>
      <c r="AE8" s="661"/>
    </row>
    <row r="9" spans="1:31" x14ac:dyDescent="0.25">
      <c r="A9" s="661"/>
      <c r="B9" s="329"/>
      <c r="Q9" s="330"/>
      <c r="R9" s="661"/>
      <c r="S9" s="661"/>
      <c r="T9" s="661"/>
      <c r="U9" s="661"/>
      <c r="V9" s="661"/>
      <c r="W9" s="661"/>
      <c r="X9" s="661"/>
      <c r="Y9" s="661"/>
      <c r="Z9" s="661"/>
      <c r="AA9" s="661"/>
      <c r="AB9" s="661"/>
      <c r="AC9" s="661"/>
      <c r="AD9" s="661"/>
      <c r="AE9" s="661"/>
    </row>
    <row r="10" spans="1:31" x14ac:dyDescent="0.25">
      <c r="A10" s="661"/>
      <c r="B10" s="329"/>
      <c r="Q10" s="330"/>
      <c r="R10" s="661"/>
      <c r="S10" s="661"/>
      <c r="T10" s="661"/>
      <c r="U10" s="661"/>
      <c r="V10" s="661"/>
      <c r="W10" s="661"/>
      <c r="X10" s="661"/>
      <c r="Y10" s="661"/>
      <c r="Z10" s="661"/>
      <c r="AA10" s="661"/>
      <c r="AB10" s="661"/>
      <c r="AC10" s="661"/>
      <c r="AD10" s="661"/>
      <c r="AE10" s="661"/>
    </row>
    <row r="11" spans="1:31" x14ac:dyDescent="0.25">
      <c r="A11" s="661"/>
      <c r="B11" s="329"/>
      <c r="Q11" s="330"/>
      <c r="R11" s="661"/>
      <c r="S11" s="661"/>
      <c r="T11" s="661"/>
      <c r="U11" s="661"/>
      <c r="V11" s="661"/>
      <c r="W11" s="661"/>
      <c r="X11" s="661"/>
      <c r="Y11" s="661"/>
      <c r="Z11" s="661"/>
      <c r="AA11" s="661"/>
      <c r="AB11" s="661"/>
      <c r="AC11" s="661"/>
      <c r="AD11" s="661"/>
      <c r="AE11" s="661"/>
    </row>
    <row r="12" spans="1:31" x14ac:dyDescent="0.25">
      <c r="A12" s="661"/>
      <c r="B12" s="329"/>
      <c r="Q12" s="330"/>
      <c r="R12" s="661"/>
      <c r="S12" s="661"/>
      <c r="T12" s="661"/>
      <c r="U12" s="661"/>
      <c r="V12" s="661"/>
      <c r="W12" s="661"/>
      <c r="X12" s="661"/>
      <c r="Y12" s="661"/>
      <c r="Z12" s="661"/>
      <c r="AA12" s="661"/>
      <c r="AB12" s="661"/>
      <c r="AC12" s="661"/>
      <c r="AD12" s="661"/>
      <c r="AE12" s="661"/>
    </row>
    <row r="13" spans="1:31" x14ac:dyDescent="0.25">
      <c r="A13" s="661"/>
      <c r="B13" s="329"/>
      <c r="Q13" s="330"/>
      <c r="R13" s="661"/>
      <c r="S13" s="661"/>
      <c r="T13" s="661"/>
      <c r="U13" s="661"/>
      <c r="V13" s="661"/>
      <c r="W13" s="661"/>
      <c r="X13" s="661"/>
      <c r="Y13" s="661"/>
      <c r="Z13" s="661"/>
      <c r="AA13" s="661"/>
      <c r="AB13" s="661"/>
      <c r="AC13" s="661"/>
      <c r="AD13" s="661"/>
      <c r="AE13" s="661"/>
    </row>
    <row r="14" spans="1:31" x14ac:dyDescent="0.25">
      <c r="A14" s="661"/>
      <c r="B14" s="3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2"/>
      <c r="P14" s="332"/>
      <c r="Q14" s="333"/>
      <c r="R14" s="661"/>
      <c r="S14" s="661"/>
      <c r="T14" s="661"/>
      <c r="U14" s="661"/>
      <c r="V14" s="661"/>
      <c r="W14" s="661"/>
      <c r="X14" s="661"/>
      <c r="Y14" s="661"/>
      <c r="Z14" s="661"/>
      <c r="AA14" s="661"/>
      <c r="AB14" s="661"/>
      <c r="AC14" s="661"/>
      <c r="AD14" s="661"/>
      <c r="AE14" s="661"/>
    </row>
    <row r="15" spans="1:31" x14ac:dyDescent="0.25">
      <c r="A15" s="661"/>
      <c r="B15" s="661"/>
      <c r="C15" s="661"/>
      <c r="D15" s="661"/>
      <c r="E15" s="661"/>
      <c r="F15" s="661"/>
      <c r="G15" s="661"/>
      <c r="H15" s="661"/>
      <c r="I15" s="661"/>
      <c r="J15" s="661"/>
      <c r="K15" s="661"/>
      <c r="L15" s="661"/>
      <c r="M15" s="661"/>
      <c r="N15" s="661"/>
      <c r="O15" s="661"/>
      <c r="P15" s="661"/>
      <c r="Q15" s="661"/>
      <c r="R15" s="661"/>
      <c r="S15" s="661"/>
      <c r="T15" s="661"/>
      <c r="U15" s="661"/>
      <c r="V15" s="661"/>
      <c r="W15" s="661"/>
      <c r="X15" s="661"/>
      <c r="Y15" s="661"/>
      <c r="Z15" s="661"/>
      <c r="AA15" s="661"/>
      <c r="AB15" s="661"/>
      <c r="AC15" s="661"/>
      <c r="AD15" s="661"/>
      <c r="AE15" s="661"/>
    </row>
    <row r="16" spans="1:31" x14ac:dyDescent="0.25">
      <c r="A16" s="661"/>
      <c r="B16" s="661"/>
      <c r="C16" s="661"/>
      <c r="D16" s="661"/>
      <c r="E16" s="661"/>
      <c r="F16" s="661"/>
      <c r="G16" s="661"/>
      <c r="H16" s="661"/>
      <c r="I16" s="661"/>
      <c r="J16" s="661"/>
      <c r="K16" s="661"/>
      <c r="L16" s="661"/>
      <c r="M16" s="661"/>
      <c r="N16" s="661"/>
      <c r="O16" s="661"/>
      <c r="P16" s="661"/>
      <c r="Q16" s="661"/>
      <c r="R16" s="661"/>
      <c r="S16" s="661"/>
      <c r="T16" s="661"/>
      <c r="U16" s="661"/>
      <c r="V16" s="661"/>
      <c r="W16" s="661"/>
      <c r="X16" s="661"/>
      <c r="Y16" s="661"/>
      <c r="Z16" s="661"/>
      <c r="AA16" s="661"/>
      <c r="AB16" s="661"/>
      <c r="AC16" s="661"/>
      <c r="AD16" s="661"/>
      <c r="AE16" s="661"/>
    </row>
    <row r="17" spans="1:31" x14ac:dyDescent="0.25">
      <c r="A17" s="661"/>
      <c r="B17" s="661"/>
      <c r="C17" s="661"/>
      <c r="D17" s="661"/>
      <c r="E17" s="661"/>
      <c r="F17" s="661"/>
      <c r="G17" s="661"/>
      <c r="H17" s="661"/>
      <c r="I17" s="661"/>
      <c r="J17" s="661"/>
      <c r="K17" s="661"/>
      <c r="L17" s="661"/>
      <c r="M17" s="661"/>
      <c r="N17" s="661"/>
      <c r="O17" s="661"/>
      <c r="P17" s="661"/>
      <c r="Q17" s="663" t="s">
        <v>725</v>
      </c>
      <c r="R17" s="663"/>
      <c r="S17" s="663"/>
      <c r="T17" s="661"/>
      <c r="U17" s="661"/>
      <c r="V17" s="661"/>
      <c r="W17" s="661"/>
      <c r="X17" s="661"/>
      <c r="Y17" s="661"/>
      <c r="Z17" s="661"/>
      <c r="AA17" s="661"/>
      <c r="AB17" s="661"/>
      <c r="AC17" s="661"/>
      <c r="AD17" s="661"/>
      <c r="AE17" s="661"/>
    </row>
    <row r="18" spans="1:31" ht="12.75" customHeight="1" x14ac:dyDescent="0.25">
      <c r="A18" s="661"/>
      <c r="B18" s="661"/>
      <c r="C18" s="661"/>
      <c r="D18" s="661"/>
      <c r="E18" s="661"/>
      <c r="F18" s="661"/>
      <c r="G18" s="661"/>
      <c r="H18" s="661"/>
      <c r="I18" s="661"/>
      <c r="J18" s="661"/>
      <c r="K18" s="661"/>
      <c r="L18" s="661"/>
      <c r="M18" s="661"/>
      <c r="N18" s="661"/>
      <c r="O18" s="661"/>
      <c r="P18" s="661"/>
      <c r="Q18" s="664" t="s">
        <v>724</v>
      </c>
      <c r="R18" s="664"/>
      <c r="S18" s="664"/>
      <c r="T18" s="664"/>
      <c r="U18" s="661"/>
      <c r="V18" s="661"/>
      <c r="W18" s="661"/>
      <c r="X18" s="661"/>
      <c r="Y18" s="661"/>
      <c r="Z18" s="661"/>
      <c r="AA18" s="661"/>
      <c r="AB18" s="661"/>
      <c r="AC18" s="661"/>
      <c r="AD18" s="661"/>
      <c r="AE18" s="661"/>
    </row>
    <row r="19" spans="1:31" ht="12.75" customHeight="1" x14ac:dyDescent="0.25">
      <c r="A19" s="661"/>
      <c r="B19" s="661"/>
      <c r="C19" s="661"/>
      <c r="D19" s="661"/>
      <c r="E19" s="661"/>
      <c r="F19" s="661"/>
      <c r="G19" s="661"/>
      <c r="H19" s="661"/>
      <c r="I19" s="661"/>
      <c r="J19" s="661"/>
      <c r="K19" s="661"/>
      <c r="L19" s="661"/>
      <c r="M19" s="661"/>
      <c r="N19" s="661"/>
      <c r="O19" s="661"/>
      <c r="P19" s="661"/>
      <c r="Q19" s="664"/>
      <c r="R19" s="664"/>
      <c r="S19" s="664"/>
      <c r="T19" s="664"/>
      <c r="U19" s="661"/>
      <c r="V19" s="661"/>
      <c r="W19" s="661"/>
      <c r="X19" s="661"/>
      <c r="Y19" s="661"/>
      <c r="Z19" s="661"/>
      <c r="AA19" s="661"/>
      <c r="AB19" s="661"/>
      <c r="AC19" s="661"/>
      <c r="AD19" s="661"/>
      <c r="AE19" s="661"/>
    </row>
    <row r="20" spans="1:31" ht="13.15" thickBot="1" x14ac:dyDescent="0.3">
      <c r="A20" s="661"/>
      <c r="B20" s="661"/>
      <c r="C20" s="661"/>
      <c r="D20" s="661"/>
      <c r="E20" s="661"/>
      <c r="F20" s="661"/>
      <c r="G20" s="661"/>
      <c r="H20" s="661"/>
      <c r="I20" s="661"/>
      <c r="J20" s="661"/>
      <c r="K20" s="661"/>
      <c r="L20" s="661"/>
      <c r="M20" s="661"/>
      <c r="N20" s="661"/>
      <c r="O20" s="661"/>
      <c r="P20" s="661"/>
      <c r="Q20" s="661"/>
      <c r="R20" s="661"/>
      <c r="S20" s="661"/>
      <c r="T20" s="661"/>
      <c r="U20" s="661"/>
      <c r="V20" s="661"/>
      <c r="W20" s="661"/>
      <c r="X20" s="661"/>
      <c r="Y20" s="661"/>
      <c r="Z20" s="661"/>
      <c r="AA20" s="661"/>
      <c r="AB20" s="661"/>
      <c r="AC20" s="661"/>
      <c r="AD20" s="661"/>
      <c r="AE20" s="661"/>
    </row>
    <row r="21" spans="1:31" ht="18.75" x14ac:dyDescent="0.25">
      <c r="A21" s="661"/>
      <c r="B21" s="516" t="s">
        <v>668</v>
      </c>
      <c r="C21" s="517"/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8"/>
      <c r="P21" s="661"/>
      <c r="Q21" s="579"/>
      <c r="R21" s="579"/>
      <c r="S21" s="579"/>
      <c r="T21" s="579"/>
      <c r="U21" s="579"/>
      <c r="V21" s="661"/>
      <c r="W21" s="661"/>
      <c r="X21" s="661"/>
      <c r="Y21" s="661"/>
      <c r="Z21" s="661"/>
      <c r="AA21" s="661"/>
      <c r="AB21" s="661"/>
      <c r="AC21" s="661"/>
      <c r="AD21" s="661"/>
      <c r="AE21" s="661"/>
    </row>
    <row r="22" spans="1:31" ht="14.25" x14ac:dyDescent="0.25">
      <c r="A22" s="661"/>
      <c r="B22" s="519"/>
      <c r="C22" s="462"/>
      <c r="D22" s="462"/>
      <c r="E22" s="462"/>
      <c r="F22" s="462"/>
      <c r="G22" s="462"/>
      <c r="H22" s="462"/>
      <c r="I22" s="462"/>
      <c r="J22" s="462"/>
      <c r="K22" s="462"/>
      <c r="L22" s="462"/>
      <c r="M22" s="462"/>
      <c r="N22" s="462"/>
      <c r="O22" s="520"/>
      <c r="P22" s="661"/>
      <c r="Q22" s="579"/>
      <c r="R22" s="579"/>
      <c r="S22" s="579"/>
      <c r="T22" s="579"/>
      <c r="U22" s="579"/>
      <c r="V22" s="661"/>
      <c r="W22" s="661"/>
      <c r="X22" s="661"/>
      <c r="Y22" s="661"/>
      <c r="Z22" s="661"/>
      <c r="AA22" s="661"/>
      <c r="AB22" s="661"/>
      <c r="AC22" s="661"/>
      <c r="AD22" s="661"/>
      <c r="AE22" s="661"/>
    </row>
    <row r="23" spans="1:31" ht="14.25" x14ac:dyDescent="0.25">
      <c r="A23" s="661"/>
      <c r="B23" s="519"/>
      <c r="C23" t="s">
        <v>662</v>
      </c>
      <c r="D23" s="462"/>
      <c r="E23" s="462"/>
      <c r="F23" s="462"/>
      <c r="G23" s="462"/>
      <c r="H23" s="462"/>
      <c r="I23" s="462"/>
      <c r="J23" s="462"/>
      <c r="K23" s="462"/>
      <c r="L23" s="462"/>
      <c r="M23" s="462"/>
      <c r="N23" s="462"/>
      <c r="O23" s="520"/>
      <c r="P23" s="661"/>
      <c r="Q23" s="579"/>
      <c r="R23" s="579"/>
      <c r="S23" s="579"/>
      <c r="T23" s="579"/>
      <c r="U23" s="579"/>
      <c r="V23" s="661"/>
      <c r="W23" s="661"/>
      <c r="X23" s="661"/>
      <c r="Y23" s="661"/>
      <c r="Z23" s="661"/>
      <c r="AA23" s="661"/>
      <c r="AB23" s="661"/>
      <c r="AC23" s="661"/>
      <c r="AD23" s="661"/>
      <c r="AE23" s="661"/>
    </row>
    <row r="24" spans="1:31" ht="14.25" x14ac:dyDescent="0.25">
      <c r="A24" s="661"/>
      <c r="B24" s="519"/>
      <c r="C24" s="373" t="s">
        <v>661</v>
      </c>
      <c r="D24" s="462"/>
      <c r="E24" s="462"/>
      <c r="F24" s="462"/>
      <c r="G24" s="462"/>
      <c r="H24" s="462"/>
      <c r="I24" s="462"/>
      <c r="J24" s="462"/>
      <c r="K24" s="462"/>
      <c r="L24" s="462"/>
      <c r="M24" s="462"/>
      <c r="N24" s="462"/>
      <c r="O24" s="520"/>
      <c r="P24" s="661"/>
      <c r="Q24" s="579"/>
      <c r="R24" s="579"/>
      <c r="S24" s="579"/>
      <c r="T24" s="579"/>
      <c r="U24" s="579"/>
      <c r="V24" s="661"/>
      <c r="W24" s="661"/>
      <c r="X24" s="661"/>
      <c r="Y24" s="661"/>
      <c r="Z24" s="661"/>
      <c r="AA24" s="661"/>
      <c r="AB24" s="661"/>
      <c r="AC24" s="661"/>
      <c r="AD24" s="661"/>
      <c r="AE24" s="661"/>
    </row>
    <row r="25" spans="1:31" ht="14.25" x14ac:dyDescent="0.25">
      <c r="A25" s="661"/>
      <c r="B25" s="519"/>
      <c r="C25" s="462"/>
      <c r="D25" s="462"/>
      <c r="E25" s="462"/>
      <c r="F25" s="462"/>
      <c r="G25" s="462"/>
      <c r="H25" s="462"/>
      <c r="I25" s="462"/>
      <c r="J25" s="462"/>
      <c r="K25" s="462"/>
      <c r="L25" s="462"/>
      <c r="M25" s="462"/>
      <c r="N25" s="462"/>
      <c r="O25" s="520"/>
      <c r="P25" s="661"/>
      <c r="Q25" s="579"/>
      <c r="R25" s="579"/>
      <c r="S25" s="579"/>
      <c r="T25" s="579"/>
      <c r="U25" s="579"/>
      <c r="V25" s="661"/>
      <c r="W25" s="661"/>
      <c r="X25" s="661"/>
      <c r="Y25" s="661"/>
      <c r="Z25" s="661"/>
      <c r="AA25" s="661"/>
      <c r="AB25" s="661"/>
      <c r="AC25" s="661"/>
      <c r="AD25" s="661"/>
      <c r="AE25" s="661"/>
    </row>
    <row r="26" spans="1:31" x14ac:dyDescent="0.25">
      <c r="A26" s="661"/>
      <c r="B26" s="519"/>
      <c r="O26" s="520"/>
      <c r="P26" s="661"/>
      <c r="Q26" s="579"/>
      <c r="R26" s="579"/>
      <c r="S26" s="579"/>
      <c r="T26" s="579"/>
      <c r="U26" s="579"/>
      <c r="V26" s="661"/>
      <c r="W26" s="661"/>
      <c r="X26" s="661"/>
      <c r="Y26" s="661"/>
      <c r="Z26" s="661"/>
      <c r="AA26" s="661"/>
      <c r="AB26" s="661"/>
      <c r="AC26" s="661"/>
      <c r="AD26" s="661"/>
      <c r="AE26" s="661"/>
    </row>
    <row r="27" spans="1:31" x14ac:dyDescent="0.25">
      <c r="A27" s="661"/>
      <c r="B27" s="521"/>
      <c r="C27" s="176"/>
      <c r="O27" s="520"/>
      <c r="P27" s="661"/>
      <c r="Q27" s="579"/>
      <c r="R27" s="579"/>
      <c r="S27" s="579"/>
      <c r="T27" s="579"/>
      <c r="U27" s="579"/>
      <c r="V27" s="661"/>
      <c r="W27" s="661"/>
      <c r="X27" s="661"/>
      <c r="Y27" s="661"/>
      <c r="Z27" s="661"/>
      <c r="AA27" s="661"/>
      <c r="AB27" s="661"/>
      <c r="AC27" s="661"/>
      <c r="AD27" s="661"/>
      <c r="AE27" s="661"/>
    </row>
    <row r="28" spans="1:31" x14ac:dyDescent="0.25">
      <c r="A28" s="661"/>
      <c r="B28" s="519"/>
      <c r="O28" s="520"/>
      <c r="P28" s="661"/>
      <c r="Q28" s="579"/>
      <c r="R28" s="579"/>
      <c r="S28" s="579"/>
      <c r="T28" s="579"/>
      <c r="U28" s="579"/>
      <c r="V28" s="661"/>
      <c r="W28" s="661"/>
      <c r="X28" s="661"/>
      <c r="Y28" s="661"/>
      <c r="Z28" s="661"/>
      <c r="AA28" s="661"/>
      <c r="AB28" s="661"/>
      <c r="AC28" s="661"/>
      <c r="AD28" s="661"/>
      <c r="AE28" s="661"/>
    </row>
    <row r="29" spans="1:31" x14ac:dyDescent="0.25">
      <c r="A29" s="661"/>
      <c r="B29" s="465"/>
      <c r="C29" s="348"/>
      <c r="D29" s="348"/>
      <c r="O29" s="520"/>
      <c r="P29" s="661"/>
      <c r="Q29" s="662" t="s">
        <v>763</v>
      </c>
      <c r="R29" s="662"/>
      <c r="S29" s="661"/>
      <c r="T29" s="661"/>
      <c r="U29" s="661"/>
      <c r="V29" s="661"/>
      <c r="W29" s="661"/>
      <c r="X29" s="661"/>
      <c r="Y29" s="661"/>
      <c r="Z29" s="661"/>
      <c r="AA29" s="661"/>
      <c r="AB29" s="661"/>
      <c r="AC29" s="661"/>
      <c r="AD29" s="661"/>
      <c r="AE29" s="661"/>
    </row>
    <row r="30" spans="1:31" x14ac:dyDescent="0.25">
      <c r="A30" s="661"/>
      <c r="B30" s="519"/>
      <c r="O30" s="520"/>
      <c r="P30" s="661"/>
      <c r="Q30" s="662"/>
      <c r="R30" s="662"/>
      <c r="S30" s="661"/>
      <c r="T30" s="661"/>
      <c r="U30" s="661"/>
      <c r="V30" s="661"/>
      <c r="W30" s="661"/>
      <c r="X30" s="661"/>
      <c r="Y30" s="661"/>
      <c r="Z30" s="661"/>
      <c r="AA30" s="661"/>
      <c r="AB30" s="661"/>
      <c r="AC30" s="661"/>
      <c r="AD30" s="661"/>
      <c r="AE30" s="661"/>
    </row>
    <row r="31" spans="1:31" x14ac:dyDescent="0.25">
      <c r="A31" s="661"/>
      <c r="B31" s="519"/>
      <c r="O31" s="520"/>
      <c r="P31" s="661"/>
      <c r="Q31" s="662"/>
      <c r="R31" s="662"/>
      <c r="S31" s="661"/>
      <c r="T31" s="661"/>
      <c r="U31" s="661"/>
      <c r="V31" s="661"/>
      <c r="W31" s="661"/>
      <c r="X31" s="661"/>
      <c r="Y31" s="661"/>
      <c r="Z31" s="661"/>
      <c r="AA31" s="661"/>
      <c r="AB31" s="661"/>
      <c r="AC31" s="661"/>
      <c r="AD31" s="661"/>
      <c r="AE31" s="661"/>
    </row>
    <row r="32" spans="1:31" x14ac:dyDescent="0.25">
      <c r="A32" s="661"/>
      <c r="B32" s="519"/>
      <c r="O32" s="520"/>
      <c r="P32" s="661"/>
      <c r="Q32" s="661"/>
      <c r="R32" s="661"/>
      <c r="S32" s="661"/>
      <c r="T32" s="661"/>
      <c r="U32" s="661"/>
      <c r="V32" s="661"/>
      <c r="W32" s="661"/>
      <c r="X32" s="661"/>
      <c r="Y32" s="661"/>
      <c r="Z32" s="661"/>
      <c r="AA32" s="661"/>
      <c r="AB32" s="661"/>
      <c r="AC32" s="661"/>
      <c r="AD32" s="661"/>
      <c r="AE32" s="661"/>
    </row>
    <row r="33" spans="1:31" x14ac:dyDescent="0.25">
      <c r="A33" s="661"/>
      <c r="B33" s="519"/>
      <c r="O33" s="520"/>
      <c r="P33" s="661"/>
      <c r="Q33" s="661"/>
      <c r="R33" s="661"/>
      <c r="S33" s="661"/>
      <c r="T33" s="661"/>
      <c r="U33" s="661"/>
      <c r="V33" s="661"/>
      <c r="W33" s="661"/>
      <c r="X33" s="661"/>
      <c r="Y33" s="661"/>
      <c r="Z33" s="661"/>
      <c r="AA33" s="661"/>
      <c r="AB33" s="661"/>
      <c r="AC33" s="661"/>
      <c r="AD33" s="661"/>
      <c r="AE33" s="661"/>
    </row>
    <row r="34" spans="1:31" x14ac:dyDescent="0.25">
      <c r="A34" s="661"/>
      <c r="B34" s="519"/>
      <c r="O34" s="520"/>
      <c r="P34" s="661"/>
      <c r="Q34" s="661"/>
      <c r="R34" s="661"/>
      <c r="S34" s="661"/>
      <c r="T34" s="661"/>
      <c r="U34" s="661"/>
      <c r="V34" s="661"/>
      <c r="W34" s="661"/>
      <c r="X34" s="661"/>
      <c r="Y34" s="661"/>
      <c r="Z34" s="661"/>
      <c r="AA34" s="661"/>
      <c r="AB34" s="661"/>
      <c r="AC34" s="661"/>
      <c r="AD34" s="661"/>
      <c r="AE34" s="661"/>
    </row>
    <row r="35" spans="1:31" x14ac:dyDescent="0.25">
      <c r="A35" s="661"/>
      <c r="B35" s="519"/>
      <c r="O35" s="520"/>
      <c r="P35" s="661"/>
      <c r="Q35" s="661"/>
      <c r="R35" s="661"/>
      <c r="S35" s="661"/>
      <c r="T35" s="661"/>
      <c r="U35" s="661"/>
      <c r="V35" s="661"/>
      <c r="W35" s="661"/>
      <c r="X35" s="661"/>
      <c r="Y35" s="661"/>
      <c r="Z35" s="661"/>
      <c r="AA35" s="661"/>
      <c r="AB35" s="661"/>
      <c r="AC35" s="661"/>
      <c r="AD35" s="661"/>
      <c r="AE35" s="661"/>
    </row>
    <row r="36" spans="1:31" ht="13.15" thickBot="1" x14ac:dyDescent="0.3">
      <c r="A36" s="661"/>
      <c r="B36" s="522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4"/>
      <c r="P36" s="661"/>
      <c r="Q36" s="661"/>
      <c r="R36" s="661"/>
      <c r="S36" s="661"/>
      <c r="T36" s="661"/>
      <c r="U36" s="661"/>
      <c r="V36" s="661"/>
      <c r="W36" s="661"/>
      <c r="X36" s="661"/>
      <c r="Y36" s="661"/>
      <c r="Z36" s="661"/>
      <c r="AA36" s="661"/>
      <c r="AB36" s="661"/>
      <c r="AC36" s="661"/>
      <c r="AD36" s="661"/>
      <c r="AE36" s="661"/>
    </row>
    <row r="37" spans="1:31" ht="13.15" thickBot="1" x14ac:dyDescent="0.3">
      <c r="A37" s="661"/>
      <c r="B37" s="558"/>
      <c r="C37" s="558"/>
      <c r="D37" s="558"/>
      <c r="E37" s="558"/>
      <c r="F37" s="558"/>
      <c r="G37" s="558"/>
      <c r="H37" s="558"/>
      <c r="I37" s="558"/>
      <c r="J37" s="558"/>
      <c r="K37" s="558"/>
      <c r="L37" s="558"/>
      <c r="M37" s="558"/>
      <c r="N37" s="558"/>
      <c r="O37" s="558"/>
      <c r="P37" s="661"/>
      <c r="Q37" s="661"/>
      <c r="R37" s="661"/>
      <c r="S37" s="661"/>
      <c r="T37" s="661"/>
      <c r="U37" s="661"/>
      <c r="V37" s="661"/>
      <c r="W37" s="661"/>
      <c r="X37" s="661"/>
      <c r="Y37" s="661"/>
      <c r="Z37" s="661"/>
      <c r="AA37" s="661"/>
      <c r="AB37" s="661"/>
      <c r="AC37" s="661"/>
      <c r="AD37" s="661"/>
      <c r="AE37" s="661"/>
    </row>
    <row r="38" spans="1:31" x14ac:dyDescent="0.25">
      <c r="A38" s="661"/>
      <c r="B38" s="525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8"/>
      <c r="P38" s="661"/>
      <c r="Q38" s="661"/>
      <c r="R38" s="661"/>
      <c r="S38" s="661"/>
      <c r="T38" s="661"/>
      <c r="U38" s="661"/>
      <c r="V38" s="661"/>
      <c r="W38" s="661"/>
      <c r="X38" s="661"/>
      <c r="Y38" s="661"/>
      <c r="Z38" s="661"/>
      <c r="AA38" s="661"/>
      <c r="AB38" s="661"/>
      <c r="AC38" s="661"/>
      <c r="AD38" s="661"/>
      <c r="AE38" s="661"/>
    </row>
    <row r="39" spans="1:31" ht="16.5" thickBot="1" x14ac:dyDescent="0.3">
      <c r="A39" s="661"/>
      <c r="B39" s="522"/>
      <c r="C39" s="526" t="s">
        <v>660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4"/>
      <c r="P39" s="661"/>
      <c r="Q39" s="661"/>
      <c r="R39" s="661"/>
      <c r="S39" s="661"/>
      <c r="T39" s="661"/>
      <c r="U39" s="661"/>
      <c r="V39" s="661"/>
      <c r="W39" s="661"/>
      <c r="X39" s="661"/>
      <c r="Y39" s="661"/>
      <c r="Z39" s="661"/>
      <c r="AA39" s="661"/>
      <c r="AB39" s="661"/>
      <c r="AC39" s="661"/>
      <c r="AD39" s="661"/>
      <c r="AE39" s="661"/>
    </row>
    <row r="40" spans="1:31" x14ac:dyDescent="0.25">
      <c r="A40" s="661"/>
      <c r="B40" s="519"/>
      <c r="O40" s="520"/>
      <c r="P40" s="661"/>
      <c r="Q40" s="661"/>
      <c r="R40" s="661"/>
      <c r="S40" s="661"/>
      <c r="T40" s="661"/>
      <c r="U40" s="661"/>
      <c r="V40" s="661"/>
      <c r="W40" s="661"/>
      <c r="X40" s="661"/>
      <c r="Y40" s="661"/>
      <c r="Z40" s="661"/>
      <c r="AA40" s="661"/>
      <c r="AB40" s="661"/>
      <c r="AC40" s="661"/>
      <c r="AD40" s="661"/>
      <c r="AE40" s="661"/>
    </row>
    <row r="41" spans="1:31" x14ac:dyDescent="0.25">
      <c r="A41" s="661"/>
      <c r="B41" s="519"/>
      <c r="O41" s="520"/>
      <c r="P41" s="661"/>
      <c r="Q41" s="661"/>
      <c r="R41" s="661"/>
      <c r="S41" s="661"/>
      <c r="T41" s="661"/>
      <c r="U41" s="661"/>
      <c r="V41" s="661"/>
      <c r="W41" s="661"/>
      <c r="X41" s="661"/>
      <c r="Y41" s="661"/>
      <c r="Z41" s="661"/>
      <c r="AA41" s="661"/>
      <c r="AB41" s="661"/>
      <c r="AC41" s="661"/>
      <c r="AD41" s="661"/>
      <c r="AE41" s="661"/>
    </row>
    <row r="42" spans="1:31" ht="14.25" x14ac:dyDescent="0.25">
      <c r="A42" s="661"/>
      <c r="B42" s="519"/>
      <c r="C42" s="462" t="s">
        <v>663</v>
      </c>
      <c r="O42" s="520"/>
      <c r="P42" s="661"/>
      <c r="Q42" s="661"/>
      <c r="R42" s="661"/>
      <c r="S42" s="661"/>
      <c r="T42" s="661"/>
      <c r="U42" s="661"/>
      <c r="V42" s="661"/>
      <c r="W42" s="661"/>
      <c r="X42" s="661"/>
      <c r="Y42" s="661"/>
      <c r="Z42" s="661"/>
      <c r="AA42" s="661"/>
      <c r="AB42" s="661"/>
      <c r="AC42" s="661"/>
      <c r="AD42" s="661"/>
      <c r="AE42" s="661"/>
    </row>
    <row r="43" spans="1:31" x14ac:dyDescent="0.25">
      <c r="A43" s="661"/>
      <c r="B43" s="519"/>
      <c r="O43" s="520"/>
      <c r="P43" s="661"/>
      <c r="Q43" s="661"/>
      <c r="R43" s="661"/>
      <c r="S43" s="661"/>
      <c r="T43" s="661"/>
      <c r="U43" s="661"/>
      <c r="V43" s="661"/>
      <c r="W43" s="661"/>
      <c r="X43" s="661"/>
      <c r="Y43" s="661"/>
      <c r="Z43" s="661"/>
      <c r="AA43" s="661"/>
      <c r="AB43" s="661"/>
      <c r="AC43" s="661"/>
      <c r="AD43" s="661"/>
      <c r="AE43" s="661"/>
    </row>
    <row r="44" spans="1:31" x14ac:dyDescent="0.25">
      <c r="A44" s="661"/>
      <c r="B44" s="519"/>
      <c r="O44" s="520"/>
      <c r="P44" s="661"/>
      <c r="Q44" s="661"/>
      <c r="R44" s="661"/>
      <c r="S44" s="661"/>
      <c r="T44" s="661"/>
      <c r="U44" s="661"/>
      <c r="V44" s="661"/>
      <c r="W44" s="661"/>
      <c r="X44" s="661"/>
      <c r="Y44" s="661"/>
      <c r="Z44" s="661"/>
      <c r="AA44" s="661"/>
      <c r="AB44" s="661"/>
      <c r="AC44" s="661"/>
      <c r="AD44" s="661"/>
      <c r="AE44" s="661"/>
    </row>
    <row r="45" spans="1:31" x14ac:dyDescent="0.25">
      <c r="A45" s="661"/>
      <c r="B45" s="519"/>
      <c r="O45" s="520"/>
      <c r="P45" s="661"/>
      <c r="Q45" s="661"/>
      <c r="R45" s="661"/>
      <c r="S45" s="661"/>
      <c r="T45" s="661"/>
      <c r="U45" s="661"/>
      <c r="V45" s="661"/>
      <c r="W45" s="661"/>
      <c r="X45" s="661"/>
      <c r="Y45" s="661"/>
      <c r="Z45" s="661"/>
      <c r="AA45" s="661"/>
      <c r="AB45" s="661"/>
      <c r="AC45" s="661"/>
      <c r="AD45" s="661"/>
      <c r="AE45" s="661"/>
    </row>
    <row r="46" spans="1:31" x14ac:dyDescent="0.25">
      <c r="A46" s="661"/>
      <c r="B46" s="519"/>
      <c r="O46" s="520"/>
      <c r="P46" s="661"/>
      <c r="Q46" s="661"/>
      <c r="R46" s="661"/>
      <c r="S46" s="661"/>
      <c r="T46" s="661"/>
      <c r="U46" s="661"/>
      <c r="V46" s="661"/>
      <c r="W46" s="661"/>
      <c r="X46" s="661"/>
      <c r="Y46" s="661"/>
      <c r="Z46" s="661"/>
      <c r="AA46" s="661"/>
      <c r="AB46" s="661"/>
      <c r="AC46" s="661"/>
      <c r="AD46" s="661"/>
      <c r="AE46" s="661"/>
    </row>
    <row r="47" spans="1:31" x14ac:dyDescent="0.25">
      <c r="A47" s="661"/>
      <c r="B47" s="519"/>
      <c r="O47" s="520"/>
      <c r="P47" s="661"/>
      <c r="Q47" s="661"/>
      <c r="R47" s="661"/>
      <c r="S47" s="661"/>
      <c r="T47" s="661"/>
      <c r="U47" s="661"/>
      <c r="V47" s="661"/>
      <c r="W47" s="661"/>
      <c r="X47" s="661"/>
      <c r="Y47" s="661"/>
      <c r="Z47" s="661"/>
      <c r="AA47" s="661"/>
      <c r="AB47" s="661"/>
      <c r="AC47" s="661"/>
      <c r="AD47" s="661"/>
      <c r="AE47" s="661"/>
    </row>
    <row r="48" spans="1:31" x14ac:dyDescent="0.25">
      <c r="A48" s="661"/>
      <c r="B48" s="519"/>
      <c r="O48" s="520"/>
      <c r="P48" s="661"/>
      <c r="Q48" s="661"/>
      <c r="R48" s="661"/>
      <c r="S48" s="661"/>
      <c r="T48" s="661"/>
      <c r="U48" s="661"/>
      <c r="V48" s="661"/>
      <c r="W48" s="661"/>
      <c r="X48" s="661"/>
      <c r="Y48" s="661"/>
      <c r="Z48" s="661"/>
      <c r="AA48" s="661"/>
      <c r="AB48" s="661"/>
      <c r="AC48" s="661"/>
      <c r="AD48" s="661"/>
      <c r="AE48" s="661"/>
    </row>
    <row r="49" spans="1:31" x14ac:dyDescent="0.25">
      <c r="A49" s="661"/>
      <c r="B49" s="519"/>
      <c r="O49" s="520"/>
      <c r="P49" s="661"/>
      <c r="Q49" s="661"/>
      <c r="R49" s="661"/>
      <c r="S49" s="661"/>
      <c r="T49" s="661"/>
      <c r="U49" s="661"/>
      <c r="V49" s="661"/>
      <c r="W49" s="661"/>
      <c r="X49" s="661"/>
      <c r="Y49" s="661"/>
      <c r="Z49" s="661"/>
      <c r="AA49" s="661"/>
      <c r="AB49" s="661"/>
      <c r="AC49" s="661"/>
      <c r="AD49" s="661"/>
      <c r="AE49" s="661"/>
    </row>
    <row r="50" spans="1:31" x14ac:dyDescent="0.25">
      <c r="A50" s="661"/>
      <c r="B50" s="519"/>
      <c r="O50" s="520"/>
      <c r="P50" s="661"/>
      <c r="Q50" s="661"/>
      <c r="R50" s="661"/>
      <c r="S50" s="661"/>
      <c r="T50" s="661"/>
      <c r="U50" s="661"/>
      <c r="V50" s="661"/>
      <c r="W50" s="661"/>
      <c r="X50" s="661"/>
      <c r="Y50" s="661"/>
      <c r="Z50" s="661"/>
      <c r="AA50" s="661"/>
      <c r="AB50" s="661"/>
      <c r="AC50" s="661"/>
      <c r="AD50" s="661"/>
      <c r="AE50" s="661"/>
    </row>
    <row r="51" spans="1:31" x14ac:dyDescent="0.25">
      <c r="A51" s="661"/>
      <c r="B51" s="519"/>
      <c r="O51" s="520"/>
      <c r="P51" s="661"/>
      <c r="Q51" s="661"/>
      <c r="R51" s="661"/>
      <c r="S51" s="661"/>
      <c r="T51" s="661"/>
      <c r="U51" s="661"/>
      <c r="V51" s="661"/>
      <c r="W51" s="661"/>
      <c r="X51" s="661"/>
      <c r="Y51" s="661"/>
      <c r="Z51" s="661"/>
      <c r="AA51" s="661"/>
      <c r="AB51" s="661"/>
      <c r="AC51" s="661"/>
      <c r="AD51" s="661"/>
      <c r="AE51" s="661"/>
    </row>
    <row r="52" spans="1:31" x14ac:dyDescent="0.25">
      <c r="A52" s="661"/>
      <c r="B52" s="519"/>
      <c r="O52" s="520"/>
      <c r="P52" s="661"/>
      <c r="Q52" s="661"/>
      <c r="R52" s="661"/>
      <c r="S52" s="661"/>
      <c r="T52" s="661"/>
      <c r="U52" s="661"/>
      <c r="V52" s="661"/>
      <c r="W52" s="661"/>
      <c r="X52" s="661"/>
      <c r="Y52" s="661"/>
      <c r="Z52" s="661"/>
      <c r="AA52" s="661"/>
      <c r="AB52" s="661"/>
      <c r="AC52" s="661"/>
      <c r="AD52" s="661"/>
      <c r="AE52" s="661"/>
    </row>
    <row r="53" spans="1:31" x14ac:dyDescent="0.25">
      <c r="A53" s="661"/>
      <c r="B53" s="519"/>
      <c r="O53" s="520"/>
      <c r="P53" s="661"/>
      <c r="Q53" s="661"/>
      <c r="R53" s="661"/>
      <c r="S53" s="661"/>
      <c r="T53" s="661"/>
      <c r="U53" s="661"/>
      <c r="V53" s="661"/>
      <c r="W53" s="661"/>
      <c r="X53" s="661"/>
      <c r="Y53" s="661"/>
      <c r="Z53" s="661"/>
      <c r="AA53" s="661"/>
      <c r="AB53" s="661"/>
      <c r="AC53" s="661"/>
      <c r="AD53" s="661"/>
      <c r="AE53" s="661"/>
    </row>
    <row r="54" spans="1:31" x14ac:dyDescent="0.25">
      <c r="A54" s="661"/>
      <c r="B54" s="519"/>
      <c r="O54" s="520"/>
      <c r="P54" s="661"/>
      <c r="Q54" s="661"/>
      <c r="R54" s="661"/>
      <c r="S54" s="661"/>
      <c r="T54" s="661"/>
      <c r="U54" s="661"/>
      <c r="V54" s="661"/>
      <c r="W54" s="661"/>
      <c r="X54" s="661"/>
      <c r="Y54" s="661"/>
      <c r="Z54" s="661"/>
      <c r="AA54" s="661"/>
      <c r="AB54" s="661"/>
      <c r="AC54" s="661"/>
      <c r="AD54" s="661"/>
      <c r="AE54" s="661"/>
    </row>
    <row r="55" spans="1:31" x14ac:dyDescent="0.25">
      <c r="A55" s="661"/>
      <c r="B55" s="519"/>
      <c r="O55" s="520"/>
      <c r="P55" s="661"/>
      <c r="Q55" s="661"/>
      <c r="R55" s="661"/>
      <c r="S55" s="661"/>
      <c r="T55" s="661"/>
      <c r="U55" s="661"/>
      <c r="V55" s="661"/>
      <c r="W55" s="661"/>
      <c r="X55" s="661"/>
      <c r="Y55" s="661"/>
      <c r="Z55" s="661"/>
      <c r="AA55" s="661"/>
      <c r="AB55" s="661"/>
      <c r="AC55" s="661"/>
      <c r="AD55" s="661"/>
      <c r="AE55" s="661"/>
    </row>
    <row r="56" spans="1:31" x14ac:dyDescent="0.25">
      <c r="A56" s="661"/>
      <c r="B56" s="519"/>
      <c r="O56" s="520"/>
      <c r="P56" s="661"/>
      <c r="Q56" s="661"/>
      <c r="R56" s="661"/>
      <c r="S56" s="661"/>
      <c r="T56" s="661"/>
      <c r="U56" s="661"/>
      <c r="V56" s="661"/>
      <c r="W56" s="661"/>
      <c r="X56" s="661"/>
      <c r="Y56" s="661"/>
      <c r="Z56" s="661"/>
      <c r="AA56" s="661"/>
      <c r="AB56" s="661"/>
      <c r="AC56" s="661"/>
      <c r="AD56" s="661"/>
      <c r="AE56" s="661"/>
    </row>
    <row r="57" spans="1:31" x14ac:dyDescent="0.25">
      <c r="A57" s="661"/>
      <c r="B57" s="519"/>
      <c r="O57" s="520"/>
      <c r="P57" s="661"/>
      <c r="Q57" s="661"/>
      <c r="R57" s="661"/>
      <c r="S57" s="661"/>
      <c r="T57" s="661"/>
      <c r="U57" s="661"/>
      <c r="V57" s="661"/>
      <c r="W57" s="661"/>
      <c r="X57" s="661"/>
      <c r="Y57" s="661"/>
      <c r="Z57" s="661"/>
      <c r="AA57" s="661"/>
      <c r="AB57" s="661"/>
      <c r="AC57" s="661"/>
      <c r="AD57" s="661"/>
      <c r="AE57" s="661"/>
    </row>
    <row r="58" spans="1:31" x14ac:dyDescent="0.25">
      <c r="A58" s="661"/>
      <c r="B58" s="519"/>
      <c r="O58" s="520"/>
      <c r="P58" s="661"/>
      <c r="Q58" s="661"/>
      <c r="R58" s="661"/>
      <c r="S58" s="661"/>
      <c r="T58" s="661"/>
      <c r="U58" s="661"/>
      <c r="V58" s="661"/>
      <c r="W58" s="661"/>
      <c r="X58" s="661"/>
      <c r="Y58" s="661"/>
      <c r="Z58" s="661"/>
      <c r="AA58" s="661"/>
      <c r="AB58" s="661"/>
      <c r="AC58" s="661"/>
      <c r="AD58" s="661"/>
      <c r="AE58" s="661"/>
    </row>
    <row r="59" spans="1:31" x14ac:dyDescent="0.25">
      <c r="A59" s="661"/>
      <c r="B59" s="519"/>
      <c r="O59" s="520"/>
      <c r="P59" s="661"/>
      <c r="Q59" s="661"/>
      <c r="R59" s="661"/>
      <c r="S59" s="661"/>
      <c r="T59" s="661"/>
      <c r="U59" s="661"/>
      <c r="V59" s="661"/>
      <c r="W59" s="661"/>
      <c r="X59" s="661"/>
      <c r="Y59" s="661"/>
      <c r="Z59" s="661"/>
      <c r="AA59" s="661"/>
      <c r="AB59" s="661"/>
      <c r="AC59" s="661"/>
      <c r="AD59" s="661"/>
      <c r="AE59" s="661"/>
    </row>
    <row r="60" spans="1:31" x14ac:dyDescent="0.25">
      <c r="A60" s="661"/>
      <c r="B60" s="519"/>
      <c r="O60" s="520"/>
      <c r="P60" s="661"/>
      <c r="Q60" s="661"/>
      <c r="R60" s="661"/>
      <c r="S60" s="661"/>
      <c r="T60" s="661"/>
      <c r="U60" s="661"/>
      <c r="V60" s="661"/>
      <c r="W60" s="661"/>
      <c r="X60" s="661"/>
      <c r="Y60" s="661"/>
      <c r="Z60" s="661"/>
      <c r="AA60" s="661"/>
      <c r="AB60" s="661"/>
      <c r="AC60" s="661"/>
      <c r="AD60" s="661"/>
      <c r="AE60" s="661"/>
    </row>
    <row r="61" spans="1:31" ht="14.25" x14ac:dyDescent="0.25">
      <c r="A61" s="661"/>
      <c r="B61" s="519"/>
      <c r="C61" s="462" t="s">
        <v>665</v>
      </c>
      <c r="O61" s="520"/>
      <c r="P61" s="661"/>
      <c r="Q61" s="661"/>
      <c r="R61" s="661"/>
      <c r="S61" s="661"/>
      <c r="T61" s="661"/>
      <c r="U61" s="661"/>
      <c r="V61" s="661"/>
      <c r="W61" s="661"/>
      <c r="X61" s="661"/>
      <c r="Y61" s="661"/>
      <c r="Z61" s="661"/>
      <c r="AA61" s="661"/>
      <c r="AB61" s="661"/>
      <c r="AC61" s="661"/>
      <c r="AD61" s="661"/>
      <c r="AE61" s="661"/>
    </row>
    <row r="62" spans="1:31" x14ac:dyDescent="0.25">
      <c r="A62" s="661"/>
      <c r="B62" s="519"/>
      <c r="O62" s="520"/>
      <c r="P62" s="661"/>
      <c r="Q62" s="661"/>
      <c r="R62" s="661"/>
      <c r="S62" s="661"/>
      <c r="T62" s="661"/>
      <c r="U62" s="661"/>
      <c r="V62" s="661"/>
      <c r="W62" s="661"/>
      <c r="X62" s="661"/>
      <c r="Y62" s="661"/>
      <c r="Z62" s="661"/>
      <c r="AA62" s="661"/>
      <c r="AB62" s="661"/>
      <c r="AC62" s="661"/>
      <c r="AD62" s="661"/>
      <c r="AE62" s="661"/>
    </row>
    <row r="63" spans="1:31" x14ac:dyDescent="0.25">
      <c r="A63" s="661"/>
      <c r="B63" s="519"/>
      <c r="O63" s="520"/>
      <c r="P63" s="661"/>
      <c r="Q63" s="661"/>
      <c r="R63" s="661"/>
      <c r="S63" s="661"/>
      <c r="T63" s="661"/>
      <c r="U63" s="661"/>
      <c r="V63" s="661"/>
      <c r="W63" s="661"/>
      <c r="X63" s="661"/>
      <c r="Y63" s="661"/>
      <c r="Z63" s="661"/>
      <c r="AA63" s="661"/>
      <c r="AB63" s="661"/>
      <c r="AC63" s="661"/>
      <c r="AD63" s="661"/>
      <c r="AE63" s="661"/>
    </row>
    <row r="64" spans="1:31" x14ac:dyDescent="0.25">
      <c r="A64" s="661"/>
      <c r="B64" s="519"/>
      <c r="O64" s="520"/>
      <c r="P64" s="661"/>
      <c r="Q64" s="661"/>
      <c r="R64" s="661"/>
      <c r="S64" s="661"/>
      <c r="T64" s="661"/>
      <c r="U64" s="661"/>
      <c r="V64" s="661"/>
      <c r="W64" s="661"/>
      <c r="X64" s="661"/>
      <c r="Y64" s="661"/>
      <c r="Z64" s="661"/>
      <c r="AA64" s="661"/>
      <c r="AB64" s="661"/>
      <c r="AC64" s="661"/>
      <c r="AD64" s="661"/>
      <c r="AE64" s="661"/>
    </row>
    <row r="65" spans="1:31" x14ac:dyDescent="0.25">
      <c r="A65" s="661"/>
      <c r="B65" s="519"/>
      <c r="O65" s="520"/>
      <c r="P65" s="661"/>
      <c r="Q65" s="661"/>
      <c r="R65" s="661"/>
      <c r="S65" s="661"/>
      <c r="T65" s="661"/>
      <c r="U65" s="661"/>
      <c r="V65" s="661"/>
      <c r="W65" s="661"/>
      <c r="X65" s="661"/>
      <c r="Y65" s="661"/>
      <c r="Z65" s="661"/>
      <c r="AA65" s="661"/>
      <c r="AB65" s="661"/>
      <c r="AC65" s="661"/>
      <c r="AD65" s="661"/>
      <c r="AE65" s="661"/>
    </row>
    <row r="66" spans="1:31" x14ac:dyDescent="0.25">
      <c r="A66" s="661"/>
      <c r="B66" s="519"/>
      <c r="O66" s="520"/>
      <c r="P66" s="661"/>
      <c r="Q66" s="661"/>
      <c r="R66" s="661"/>
      <c r="S66" s="661"/>
      <c r="T66" s="661"/>
      <c r="U66" s="661"/>
      <c r="V66" s="661"/>
      <c r="W66" s="661"/>
      <c r="X66" s="661"/>
      <c r="Y66" s="661"/>
      <c r="Z66" s="661"/>
      <c r="AA66" s="661"/>
      <c r="AB66" s="661"/>
      <c r="AC66" s="661"/>
      <c r="AD66" s="661"/>
      <c r="AE66" s="661"/>
    </row>
    <row r="67" spans="1:31" x14ac:dyDescent="0.25">
      <c r="A67" s="661"/>
      <c r="B67" s="519"/>
      <c r="O67" s="520"/>
      <c r="P67" s="661"/>
      <c r="Q67" s="661"/>
      <c r="R67" s="661"/>
      <c r="S67" s="661"/>
      <c r="T67" s="661"/>
      <c r="U67" s="661"/>
      <c r="V67" s="661"/>
      <c r="W67" s="661"/>
      <c r="X67" s="661"/>
      <c r="Y67" s="661"/>
      <c r="Z67" s="661"/>
      <c r="AA67" s="661"/>
      <c r="AB67" s="661"/>
      <c r="AC67" s="661"/>
      <c r="AD67" s="661"/>
      <c r="AE67" s="661"/>
    </row>
    <row r="68" spans="1:31" x14ac:dyDescent="0.25">
      <c r="A68" s="661"/>
      <c r="B68" s="519"/>
      <c r="O68" s="520"/>
      <c r="P68" s="661"/>
      <c r="Q68" s="661"/>
      <c r="R68" s="661"/>
      <c r="S68" s="661"/>
      <c r="T68" s="661"/>
      <c r="U68" s="661"/>
      <c r="V68" s="661"/>
      <c r="W68" s="661"/>
      <c r="X68" s="661"/>
      <c r="Y68" s="661"/>
      <c r="Z68" s="661"/>
      <c r="AA68" s="661"/>
      <c r="AB68" s="661"/>
      <c r="AC68" s="661"/>
      <c r="AD68" s="661"/>
      <c r="AE68" s="661"/>
    </row>
    <row r="69" spans="1:31" x14ac:dyDescent="0.25">
      <c r="A69" s="661"/>
      <c r="B69" s="519"/>
      <c r="O69" s="520"/>
      <c r="P69" s="661"/>
      <c r="Q69" s="661"/>
      <c r="R69" s="661"/>
      <c r="S69" s="661"/>
      <c r="T69" s="661"/>
      <c r="U69" s="661"/>
      <c r="V69" s="661"/>
      <c r="W69" s="661"/>
      <c r="X69" s="661"/>
      <c r="Y69" s="661"/>
      <c r="Z69" s="661"/>
      <c r="AA69" s="661"/>
      <c r="AB69" s="661"/>
      <c r="AC69" s="661"/>
      <c r="AD69" s="661"/>
      <c r="AE69" s="661"/>
    </row>
    <row r="70" spans="1:31" x14ac:dyDescent="0.25">
      <c r="A70" s="661"/>
      <c r="B70" s="519"/>
      <c r="O70" s="520"/>
      <c r="P70" s="661"/>
      <c r="Q70" s="661"/>
      <c r="R70" s="661"/>
      <c r="S70" s="661"/>
      <c r="T70" s="661"/>
      <c r="U70" s="661"/>
      <c r="V70" s="661"/>
      <c r="W70" s="661"/>
      <c r="X70" s="661"/>
      <c r="Y70" s="661"/>
      <c r="Z70" s="661"/>
      <c r="AA70" s="661"/>
      <c r="AB70" s="661"/>
      <c r="AC70" s="661"/>
      <c r="AD70" s="661"/>
      <c r="AE70" s="661"/>
    </row>
    <row r="71" spans="1:31" x14ac:dyDescent="0.25">
      <c r="A71" s="661"/>
      <c r="B71" s="519"/>
      <c r="O71" s="520"/>
      <c r="P71" s="661"/>
      <c r="Q71" s="661"/>
      <c r="R71" s="661"/>
      <c r="S71" s="661"/>
      <c r="T71" s="661"/>
      <c r="U71" s="661"/>
      <c r="V71" s="661"/>
      <c r="W71" s="661"/>
      <c r="X71" s="661"/>
      <c r="Y71" s="661"/>
      <c r="Z71" s="661"/>
      <c r="AA71" s="661"/>
      <c r="AB71" s="661"/>
      <c r="AC71" s="661"/>
      <c r="AD71" s="661"/>
      <c r="AE71" s="661"/>
    </row>
    <row r="72" spans="1:31" x14ac:dyDescent="0.25">
      <c r="A72" s="661"/>
      <c r="B72" s="519"/>
      <c r="O72" s="520"/>
      <c r="P72" s="661"/>
      <c r="Q72" s="661"/>
      <c r="R72" s="661"/>
      <c r="S72" s="661"/>
      <c r="T72" s="661"/>
      <c r="U72" s="661"/>
      <c r="V72" s="661"/>
      <c r="W72" s="661"/>
      <c r="X72" s="661"/>
      <c r="Y72" s="661"/>
      <c r="Z72" s="661"/>
      <c r="AA72" s="661"/>
      <c r="AB72" s="661"/>
      <c r="AC72" s="661"/>
      <c r="AD72" s="661"/>
      <c r="AE72" s="661"/>
    </row>
    <row r="73" spans="1:31" x14ac:dyDescent="0.25">
      <c r="A73" s="661"/>
      <c r="B73" s="519"/>
      <c r="O73" s="520"/>
      <c r="P73" s="661"/>
      <c r="Q73" s="661"/>
      <c r="R73" s="661"/>
      <c r="S73" s="661"/>
      <c r="T73" s="661"/>
      <c r="U73" s="661"/>
      <c r="V73" s="661"/>
      <c r="W73" s="661"/>
      <c r="X73" s="661"/>
      <c r="Y73" s="661"/>
      <c r="Z73" s="661"/>
      <c r="AA73" s="661"/>
      <c r="AB73" s="661"/>
      <c r="AC73" s="661"/>
      <c r="AD73" s="661"/>
      <c r="AE73" s="661"/>
    </row>
    <row r="74" spans="1:31" x14ac:dyDescent="0.25">
      <c r="A74" s="661"/>
      <c r="B74" s="519"/>
      <c r="O74" s="520"/>
      <c r="P74" s="661"/>
      <c r="Q74" s="661"/>
      <c r="R74" s="661"/>
      <c r="S74" s="661"/>
      <c r="T74" s="661"/>
      <c r="U74" s="661"/>
      <c r="V74" s="661"/>
      <c r="W74" s="661"/>
      <c r="X74" s="661"/>
      <c r="Y74" s="661"/>
      <c r="Z74" s="661"/>
      <c r="AA74" s="661"/>
      <c r="AB74" s="661"/>
      <c r="AC74" s="661"/>
      <c r="AD74" s="661"/>
      <c r="AE74" s="661"/>
    </row>
    <row r="75" spans="1:31" x14ac:dyDescent="0.25">
      <c r="A75" s="661"/>
      <c r="B75" s="519"/>
      <c r="O75" s="520"/>
      <c r="P75" s="661"/>
      <c r="Q75" s="661"/>
      <c r="R75" s="661"/>
      <c r="S75" s="661"/>
      <c r="T75" s="661"/>
      <c r="U75" s="661"/>
      <c r="V75" s="661"/>
      <c r="W75" s="661"/>
      <c r="X75" s="661"/>
      <c r="Y75" s="661"/>
      <c r="Z75" s="661"/>
      <c r="AA75" s="661"/>
      <c r="AB75" s="661"/>
      <c r="AC75" s="661"/>
      <c r="AD75" s="661"/>
      <c r="AE75" s="661"/>
    </row>
    <row r="76" spans="1:31" x14ac:dyDescent="0.25">
      <c r="A76" s="661"/>
      <c r="B76" s="519"/>
      <c r="O76" s="520"/>
      <c r="P76" s="661"/>
      <c r="Q76" s="661"/>
      <c r="R76" s="661"/>
      <c r="S76" s="661"/>
      <c r="T76" s="661"/>
      <c r="U76" s="661"/>
      <c r="V76" s="661"/>
      <c r="W76" s="661"/>
      <c r="X76" s="661"/>
      <c r="Y76" s="661"/>
      <c r="Z76" s="661"/>
      <c r="AA76" s="661"/>
      <c r="AB76" s="661"/>
      <c r="AC76" s="661"/>
      <c r="AD76" s="661"/>
      <c r="AE76" s="661"/>
    </row>
    <row r="77" spans="1:31" x14ac:dyDescent="0.25">
      <c r="A77" s="661"/>
      <c r="B77" s="519"/>
      <c r="O77" s="520"/>
      <c r="P77" s="661"/>
      <c r="Q77" s="661"/>
      <c r="R77" s="661"/>
      <c r="S77" s="661"/>
      <c r="T77" s="661"/>
      <c r="U77" s="661"/>
      <c r="V77" s="661"/>
      <c r="W77" s="661"/>
      <c r="X77" s="661"/>
      <c r="Y77" s="661"/>
      <c r="Z77" s="661"/>
      <c r="AA77" s="661"/>
      <c r="AB77" s="661"/>
      <c r="AC77" s="661"/>
      <c r="AD77" s="661"/>
      <c r="AE77" s="661"/>
    </row>
    <row r="78" spans="1:31" x14ac:dyDescent="0.25">
      <c r="A78" s="661"/>
      <c r="B78" s="519"/>
      <c r="O78" s="520"/>
      <c r="P78" s="661"/>
      <c r="Q78" s="661"/>
      <c r="R78" s="661"/>
      <c r="S78" s="661"/>
      <c r="T78" s="661"/>
      <c r="U78" s="661"/>
      <c r="V78" s="661"/>
      <c r="W78" s="661"/>
      <c r="X78" s="661"/>
      <c r="Y78" s="661"/>
      <c r="Z78" s="661"/>
      <c r="AA78" s="661"/>
      <c r="AB78" s="661"/>
      <c r="AC78" s="661"/>
      <c r="AD78" s="661"/>
      <c r="AE78" s="661"/>
    </row>
    <row r="79" spans="1:31" x14ac:dyDescent="0.25">
      <c r="A79" s="661"/>
      <c r="B79" s="519"/>
      <c r="O79" s="520"/>
      <c r="P79" s="661"/>
      <c r="Q79" s="661"/>
      <c r="R79" s="661"/>
      <c r="S79" s="661"/>
      <c r="T79" s="661"/>
      <c r="U79" s="661"/>
      <c r="V79" s="661"/>
      <c r="W79" s="661"/>
      <c r="X79" s="661"/>
      <c r="Y79" s="661"/>
      <c r="Z79" s="661"/>
      <c r="AA79" s="661"/>
      <c r="AB79" s="661"/>
      <c r="AC79" s="661"/>
      <c r="AD79" s="661"/>
      <c r="AE79" s="661"/>
    </row>
    <row r="80" spans="1:31" x14ac:dyDescent="0.25">
      <c r="A80" s="661"/>
      <c r="B80" s="519"/>
      <c r="O80" s="520"/>
      <c r="P80" s="661"/>
      <c r="Q80" s="661"/>
      <c r="R80" s="661"/>
      <c r="S80" s="661"/>
      <c r="T80" s="661"/>
      <c r="U80" s="661"/>
      <c r="V80" s="661"/>
      <c r="W80" s="661"/>
      <c r="X80" s="661"/>
      <c r="Y80" s="661"/>
      <c r="Z80" s="661"/>
      <c r="AA80" s="661"/>
      <c r="AB80" s="661"/>
      <c r="AC80" s="661"/>
      <c r="AD80" s="661"/>
      <c r="AE80" s="661"/>
    </row>
    <row r="81" spans="1:31" x14ac:dyDescent="0.25">
      <c r="A81" s="661"/>
      <c r="B81" s="519"/>
      <c r="O81" s="520"/>
      <c r="P81" s="661"/>
      <c r="Q81" s="661"/>
      <c r="R81" s="661"/>
      <c r="S81" s="661"/>
      <c r="T81" s="661"/>
      <c r="U81" s="661"/>
      <c r="V81" s="661"/>
      <c r="W81" s="661"/>
      <c r="X81" s="661"/>
      <c r="Y81" s="661"/>
      <c r="Z81" s="661"/>
      <c r="AA81" s="661"/>
      <c r="AB81" s="661"/>
      <c r="AC81" s="661"/>
      <c r="AD81" s="661"/>
      <c r="AE81" s="661"/>
    </row>
    <row r="82" spans="1:31" x14ac:dyDescent="0.25">
      <c r="A82" s="661"/>
      <c r="B82" s="519"/>
      <c r="O82" s="520"/>
      <c r="P82" s="661"/>
      <c r="Q82" s="661"/>
      <c r="R82" s="661"/>
      <c r="S82" s="661"/>
      <c r="T82" s="661"/>
      <c r="U82" s="661"/>
      <c r="V82" s="661"/>
      <c r="W82" s="661"/>
      <c r="X82" s="661"/>
      <c r="Y82" s="661"/>
      <c r="Z82" s="661"/>
      <c r="AA82" s="661"/>
      <c r="AB82" s="661"/>
      <c r="AC82" s="661"/>
      <c r="AD82" s="661"/>
      <c r="AE82" s="661"/>
    </row>
    <row r="83" spans="1:31" x14ac:dyDescent="0.25">
      <c r="A83" s="661"/>
      <c r="B83" s="519"/>
      <c r="O83" s="520"/>
      <c r="P83" s="661"/>
      <c r="Q83" s="661"/>
      <c r="R83" s="661"/>
      <c r="S83" s="661"/>
      <c r="T83" s="661"/>
      <c r="U83" s="661"/>
      <c r="V83" s="661"/>
      <c r="W83" s="661"/>
      <c r="X83" s="661"/>
      <c r="Y83" s="661"/>
      <c r="Z83" s="661"/>
      <c r="AA83" s="661"/>
      <c r="AB83" s="661"/>
      <c r="AC83" s="661"/>
      <c r="AD83" s="661"/>
      <c r="AE83" s="661"/>
    </row>
    <row r="84" spans="1:31" x14ac:dyDescent="0.25">
      <c r="A84" s="661"/>
      <c r="B84" s="519"/>
      <c r="O84" s="520"/>
      <c r="P84" s="661"/>
      <c r="Q84" s="661"/>
      <c r="R84" s="661"/>
      <c r="S84" s="661"/>
      <c r="T84" s="661"/>
      <c r="U84" s="661"/>
      <c r="V84" s="661"/>
      <c r="W84" s="661"/>
      <c r="X84" s="661"/>
      <c r="Y84" s="661"/>
      <c r="Z84" s="661"/>
      <c r="AA84" s="661"/>
      <c r="AB84" s="661"/>
      <c r="AC84" s="661"/>
      <c r="AD84" s="661"/>
      <c r="AE84" s="661"/>
    </row>
    <row r="85" spans="1:31" x14ac:dyDescent="0.25">
      <c r="A85" s="661"/>
      <c r="B85" s="519"/>
      <c r="O85" s="520"/>
      <c r="P85" s="661"/>
      <c r="Q85" s="661"/>
      <c r="R85" s="661"/>
      <c r="S85" s="661"/>
      <c r="T85" s="661"/>
      <c r="U85" s="661"/>
      <c r="V85" s="661"/>
      <c r="W85" s="661"/>
      <c r="X85" s="661"/>
      <c r="Y85" s="661"/>
      <c r="Z85" s="661"/>
      <c r="AA85" s="661"/>
      <c r="AB85" s="661"/>
      <c r="AC85" s="661"/>
      <c r="AD85" s="661"/>
      <c r="AE85" s="661"/>
    </row>
    <row r="86" spans="1:31" x14ac:dyDescent="0.25">
      <c r="A86" s="661"/>
      <c r="B86" s="519"/>
      <c r="O86" s="520"/>
      <c r="P86" s="661"/>
      <c r="Q86" s="661"/>
      <c r="R86" s="661"/>
      <c r="S86" s="661"/>
      <c r="T86" s="661"/>
      <c r="U86" s="661"/>
      <c r="V86" s="661"/>
      <c r="W86" s="661"/>
      <c r="X86" s="661"/>
      <c r="Y86" s="661"/>
      <c r="Z86" s="661"/>
      <c r="AA86" s="661"/>
      <c r="AB86" s="661"/>
      <c r="AC86" s="661"/>
      <c r="AD86" s="661"/>
      <c r="AE86" s="661"/>
    </row>
    <row r="87" spans="1:31" x14ac:dyDescent="0.25">
      <c r="A87" s="661"/>
      <c r="B87" s="519"/>
      <c r="O87" s="520"/>
      <c r="P87" s="661"/>
      <c r="Q87" s="661"/>
      <c r="R87" s="661"/>
      <c r="S87" s="661"/>
      <c r="T87" s="661"/>
      <c r="U87" s="661"/>
      <c r="V87" s="661"/>
      <c r="W87" s="661"/>
      <c r="X87" s="661"/>
      <c r="Y87" s="661"/>
      <c r="Z87" s="661"/>
      <c r="AA87" s="661"/>
      <c r="AB87" s="661"/>
      <c r="AC87" s="661"/>
      <c r="AD87" s="661"/>
      <c r="AE87" s="661"/>
    </row>
    <row r="88" spans="1:31" x14ac:dyDescent="0.25">
      <c r="A88" s="661"/>
      <c r="B88" s="519"/>
      <c r="O88" s="520"/>
      <c r="P88" s="661"/>
      <c r="Q88" s="661"/>
      <c r="R88" s="661"/>
      <c r="S88" s="661"/>
      <c r="T88" s="661"/>
      <c r="U88" s="661"/>
      <c r="V88" s="661"/>
      <c r="W88" s="661"/>
      <c r="X88" s="661"/>
      <c r="Y88" s="661"/>
      <c r="Z88" s="661"/>
      <c r="AA88" s="661"/>
      <c r="AB88" s="661"/>
      <c r="AC88" s="661"/>
      <c r="AD88" s="661"/>
      <c r="AE88" s="661"/>
    </row>
    <row r="89" spans="1:31" x14ac:dyDescent="0.25">
      <c r="A89" s="661"/>
      <c r="B89" s="519"/>
      <c r="O89" s="520"/>
      <c r="P89" s="661"/>
      <c r="Q89" s="661"/>
      <c r="R89" s="661"/>
      <c r="S89" s="661"/>
      <c r="T89" s="661"/>
      <c r="U89" s="661"/>
      <c r="V89" s="661"/>
      <c r="W89" s="661"/>
      <c r="X89" s="661"/>
      <c r="Y89" s="661"/>
      <c r="Z89" s="661"/>
      <c r="AA89" s="661"/>
      <c r="AB89" s="661"/>
      <c r="AC89" s="661"/>
      <c r="AD89" s="661"/>
      <c r="AE89" s="661"/>
    </row>
    <row r="90" spans="1:31" x14ac:dyDescent="0.25">
      <c r="A90" s="661"/>
      <c r="B90" s="519"/>
      <c r="O90" s="520"/>
      <c r="P90" s="661"/>
      <c r="Q90" s="661"/>
      <c r="R90" s="661"/>
      <c r="S90" s="661"/>
      <c r="T90" s="661"/>
      <c r="U90" s="661"/>
      <c r="V90" s="661"/>
      <c r="W90" s="661"/>
      <c r="X90" s="661"/>
      <c r="Y90" s="661"/>
      <c r="Z90" s="661"/>
      <c r="AA90" s="661"/>
      <c r="AB90" s="661"/>
      <c r="AC90" s="661"/>
      <c r="AD90" s="661"/>
      <c r="AE90" s="661"/>
    </row>
    <row r="91" spans="1:31" ht="13.15" thickBot="1" x14ac:dyDescent="0.3">
      <c r="A91" s="661"/>
      <c r="B91" s="522"/>
      <c r="C91" s="523"/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4"/>
      <c r="P91" s="661"/>
      <c r="Q91" s="661"/>
      <c r="R91" s="661"/>
      <c r="S91" s="661"/>
      <c r="T91" s="661"/>
      <c r="U91" s="661"/>
      <c r="V91" s="661"/>
      <c r="W91" s="661"/>
      <c r="X91" s="661"/>
      <c r="Y91" s="661"/>
      <c r="Z91" s="661"/>
      <c r="AA91" s="661"/>
      <c r="AB91" s="661"/>
      <c r="AC91" s="661"/>
      <c r="AD91" s="661"/>
      <c r="AE91" s="661"/>
    </row>
    <row r="92" spans="1:31" x14ac:dyDescent="0.25">
      <c r="A92" s="661"/>
      <c r="B92" s="661"/>
      <c r="C92" s="661"/>
      <c r="D92" s="661"/>
      <c r="E92" s="661"/>
      <c r="F92" s="661"/>
      <c r="G92" s="661"/>
      <c r="H92" s="661"/>
      <c r="I92" s="661"/>
      <c r="J92" s="661"/>
      <c r="K92" s="661"/>
      <c r="L92" s="661"/>
      <c r="M92" s="661"/>
      <c r="N92" s="661"/>
      <c r="O92" s="661"/>
      <c r="P92" s="661"/>
      <c r="Q92" s="661"/>
      <c r="R92" s="661"/>
      <c r="S92" s="661"/>
      <c r="T92" s="661"/>
      <c r="U92" s="661"/>
      <c r="V92" s="661"/>
      <c r="W92" s="661"/>
      <c r="X92" s="661"/>
      <c r="Y92" s="661"/>
      <c r="Z92" s="661"/>
      <c r="AA92" s="661"/>
      <c r="AB92" s="661"/>
      <c r="AC92" s="661"/>
      <c r="AD92" s="661"/>
      <c r="AE92" s="661"/>
    </row>
    <row r="93" spans="1:31" x14ac:dyDescent="0.25">
      <c r="A93" s="661"/>
      <c r="B93" s="661"/>
      <c r="C93" s="661"/>
      <c r="D93" s="661"/>
      <c r="E93" s="661"/>
      <c r="F93" s="661"/>
      <c r="G93" s="661"/>
      <c r="H93" s="661"/>
      <c r="I93" s="661"/>
      <c r="J93" s="661"/>
      <c r="K93" s="661"/>
      <c r="L93" s="661"/>
      <c r="M93" s="661"/>
      <c r="N93" s="661"/>
      <c r="O93" s="661"/>
      <c r="P93" s="661"/>
      <c r="Q93" s="661"/>
      <c r="R93" s="661"/>
      <c r="S93" s="661"/>
      <c r="T93" s="661"/>
      <c r="U93" s="661"/>
      <c r="V93" s="661"/>
      <c r="W93" s="661"/>
      <c r="X93" s="661"/>
      <c r="Y93" s="661"/>
      <c r="Z93" s="661"/>
      <c r="AA93" s="661"/>
      <c r="AB93" s="661"/>
      <c r="AC93" s="661"/>
      <c r="AD93" s="661"/>
      <c r="AE93" s="661"/>
    </row>
    <row r="94" spans="1:31" x14ac:dyDescent="0.25">
      <c r="A94" s="661"/>
      <c r="B94" s="661"/>
      <c r="C94" s="661"/>
      <c r="D94" s="661"/>
      <c r="E94" s="661"/>
      <c r="F94" s="661"/>
      <c r="G94" s="661"/>
      <c r="H94" s="661"/>
      <c r="I94" s="661"/>
      <c r="J94" s="661"/>
      <c r="K94" s="661"/>
      <c r="L94" s="661"/>
      <c r="M94" s="661"/>
      <c r="N94" s="661"/>
      <c r="O94" s="661"/>
      <c r="P94" s="661"/>
      <c r="Q94" s="661"/>
      <c r="R94" s="661"/>
      <c r="S94" s="661"/>
      <c r="T94" s="661"/>
      <c r="U94" s="661"/>
      <c r="V94" s="661"/>
      <c r="W94" s="661"/>
      <c r="X94" s="661"/>
      <c r="Y94" s="661"/>
      <c r="Z94" s="661"/>
      <c r="AA94" s="661"/>
      <c r="AB94" s="661"/>
      <c r="AC94" s="661"/>
      <c r="AD94" s="661"/>
      <c r="AE94" s="661"/>
    </row>
    <row r="95" spans="1:31" x14ac:dyDescent="0.25">
      <c r="A95" s="661"/>
      <c r="B95" s="661"/>
      <c r="C95" s="661"/>
      <c r="D95" s="661"/>
      <c r="E95" s="661"/>
      <c r="F95" s="661"/>
      <c r="G95" s="661"/>
      <c r="H95" s="661"/>
      <c r="I95" s="661"/>
      <c r="J95" s="661"/>
      <c r="K95" s="661"/>
      <c r="L95" s="661"/>
      <c r="M95" s="661"/>
      <c r="N95" s="661"/>
      <c r="O95" s="661"/>
      <c r="P95" s="661"/>
      <c r="Q95" s="661"/>
      <c r="R95" s="661"/>
      <c r="S95" s="661"/>
      <c r="T95" s="661"/>
      <c r="U95" s="661"/>
      <c r="V95" s="661"/>
      <c r="W95" s="661"/>
      <c r="X95" s="661"/>
      <c r="Y95" s="661"/>
      <c r="Z95" s="661"/>
      <c r="AA95" s="661"/>
      <c r="AB95" s="661"/>
      <c r="AC95" s="661"/>
      <c r="AD95" s="661"/>
      <c r="AE95" s="661"/>
    </row>
    <row r="96" spans="1:31" x14ac:dyDescent="0.25">
      <c r="A96" s="661"/>
      <c r="B96" s="661"/>
      <c r="C96" s="661"/>
      <c r="D96" s="661"/>
      <c r="E96" s="661"/>
      <c r="F96" s="661"/>
      <c r="G96" s="661"/>
      <c r="H96" s="661"/>
      <c r="I96" s="661"/>
      <c r="J96" s="661"/>
      <c r="K96" s="661"/>
      <c r="L96" s="661"/>
      <c r="M96" s="661"/>
      <c r="N96" s="661"/>
      <c r="O96" s="661"/>
      <c r="P96" s="661"/>
      <c r="Q96" s="661"/>
      <c r="R96" s="661"/>
      <c r="S96" s="661"/>
      <c r="T96" s="661"/>
      <c r="U96" s="661"/>
      <c r="V96" s="661"/>
      <c r="W96" s="661"/>
      <c r="X96" s="661"/>
      <c r="Y96" s="661"/>
      <c r="Z96" s="661"/>
      <c r="AA96" s="661"/>
      <c r="AB96" s="661"/>
      <c r="AC96" s="661"/>
      <c r="AD96" s="661"/>
      <c r="AE96" s="661"/>
    </row>
    <row r="97" spans="1:31" x14ac:dyDescent="0.25">
      <c r="A97" s="661"/>
      <c r="B97" s="661"/>
      <c r="C97" s="661"/>
      <c r="D97" s="661"/>
      <c r="E97" s="661"/>
      <c r="F97" s="661"/>
      <c r="G97" s="661"/>
      <c r="H97" s="661"/>
      <c r="I97" s="661"/>
      <c r="J97" s="661"/>
      <c r="K97" s="661"/>
      <c r="L97" s="661"/>
      <c r="M97" s="661"/>
      <c r="N97" s="661"/>
      <c r="O97" s="661"/>
      <c r="P97" s="661"/>
      <c r="Q97" s="661"/>
      <c r="R97" s="661"/>
      <c r="S97" s="661"/>
      <c r="T97" s="661"/>
      <c r="U97" s="661"/>
      <c r="V97" s="661"/>
      <c r="W97" s="661"/>
      <c r="X97" s="661"/>
      <c r="Y97" s="661"/>
      <c r="Z97" s="661"/>
      <c r="AA97" s="661"/>
      <c r="AB97" s="661"/>
      <c r="AC97" s="661"/>
      <c r="AD97" s="661"/>
      <c r="AE97" s="661"/>
    </row>
    <row r="98" spans="1:31" x14ac:dyDescent="0.25">
      <c r="A98" s="661"/>
      <c r="B98" s="661"/>
      <c r="C98" s="661"/>
      <c r="D98" s="661"/>
      <c r="E98" s="661"/>
      <c r="F98" s="661"/>
      <c r="G98" s="661"/>
      <c r="H98" s="661"/>
      <c r="I98" s="661"/>
      <c r="J98" s="661"/>
      <c r="K98" s="661"/>
      <c r="L98" s="661"/>
      <c r="M98" s="661"/>
      <c r="N98" s="661"/>
      <c r="O98" s="661"/>
      <c r="P98" s="661"/>
      <c r="Q98" s="661"/>
      <c r="R98" s="661"/>
      <c r="S98" s="661"/>
      <c r="T98" s="661"/>
      <c r="U98" s="661"/>
      <c r="V98" s="661"/>
      <c r="W98" s="661"/>
      <c r="X98" s="661"/>
      <c r="Y98" s="661"/>
      <c r="Z98" s="661"/>
      <c r="AA98" s="661"/>
      <c r="AB98" s="661"/>
      <c r="AC98" s="661"/>
      <c r="AD98" s="661"/>
      <c r="AE98" s="661"/>
    </row>
    <row r="99" spans="1:31" x14ac:dyDescent="0.25">
      <c r="A99" s="661"/>
      <c r="B99" s="661"/>
      <c r="C99" s="661"/>
      <c r="D99" s="661"/>
      <c r="E99" s="661"/>
      <c r="F99" s="661"/>
      <c r="G99" s="661"/>
      <c r="H99" s="661"/>
      <c r="I99" s="661"/>
      <c r="J99" s="661"/>
      <c r="K99" s="661"/>
      <c r="L99" s="661"/>
      <c r="M99" s="661"/>
      <c r="N99" s="661"/>
      <c r="O99" s="661"/>
      <c r="P99" s="661"/>
      <c r="Q99" s="661"/>
      <c r="R99" s="661"/>
      <c r="S99" s="661"/>
      <c r="T99" s="661"/>
      <c r="U99" s="661"/>
      <c r="V99" s="661"/>
      <c r="W99" s="661"/>
      <c r="X99" s="661"/>
      <c r="Y99" s="661"/>
      <c r="Z99" s="661"/>
      <c r="AA99" s="661"/>
      <c r="AB99" s="661"/>
      <c r="AC99" s="661"/>
      <c r="AD99" s="661"/>
      <c r="AE99" s="661"/>
    </row>
    <row r="100" spans="1:31" x14ac:dyDescent="0.25">
      <c r="A100" s="661"/>
      <c r="B100" s="661"/>
      <c r="C100" s="661"/>
      <c r="D100" s="661"/>
      <c r="E100" s="661"/>
      <c r="F100" s="661"/>
      <c r="G100" s="661"/>
      <c r="H100" s="661"/>
      <c r="I100" s="661"/>
      <c r="J100" s="661"/>
      <c r="K100" s="661"/>
      <c r="L100" s="661"/>
      <c r="M100" s="661"/>
      <c r="N100" s="661"/>
      <c r="O100" s="661"/>
      <c r="P100" s="661"/>
      <c r="Q100" s="661"/>
      <c r="R100" s="661"/>
      <c r="S100" s="661"/>
      <c r="T100" s="661"/>
      <c r="U100" s="661"/>
      <c r="V100" s="661"/>
      <c r="W100" s="661"/>
      <c r="X100" s="661"/>
      <c r="Y100" s="661"/>
      <c r="Z100" s="661"/>
      <c r="AA100" s="661"/>
      <c r="AB100" s="661"/>
      <c r="AC100" s="661"/>
      <c r="AD100" s="661"/>
      <c r="AE100" s="661"/>
    </row>
    <row r="101" spans="1:31" x14ac:dyDescent="0.25">
      <c r="A101" s="661"/>
      <c r="B101" s="661"/>
      <c r="C101" s="661"/>
      <c r="D101" s="661"/>
      <c r="E101" s="661"/>
      <c r="F101" s="661"/>
      <c r="G101" s="661"/>
      <c r="H101" s="661"/>
      <c r="I101" s="661"/>
      <c r="J101" s="661"/>
      <c r="K101" s="661"/>
      <c r="L101" s="661"/>
      <c r="M101" s="661"/>
      <c r="N101" s="661"/>
      <c r="O101" s="661"/>
      <c r="P101" s="661"/>
      <c r="Q101" s="661"/>
      <c r="R101" s="661"/>
      <c r="S101" s="661"/>
      <c r="T101" s="661"/>
      <c r="U101" s="661"/>
      <c r="V101" s="661"/>
      <c r="W101" s="661"/>
      <c r="X101" s="661"/>
      <c r="Y101" s="661"/>
      <c r="Z101" s="661"/>
      <c r="AA101" s="661"/>
      <c r="AB101" s="661"/>
      <c r="AC101" s="661"/>
      <c r="AD101" s="661"/>
      <c r="AE101" s="661"/>
    </row>
  </sheetData>
  <sheetProtection algorithmName="SHA-512" hashValue="CyOi6Bh5yEevpVuWbmAaQQPhsk3BgiQKeKNTEdu2HaHM/+mOBBi7RuYNO6GA/oyjRtQ/qSgFa7KMUWNN6o6bMg==" saltValue="BwyMZyD3ht+D8CiZDwWhcQ==" spinCount="100000" sheet="1" objects="1" scenarios="1"/>
  <mergeCells count="3">
    <mergeCell ref="Q29:R31"/>
    <mergeCell ref="Q17:S17"/>
    <mergeCell ref="Q18:T19"/>
  </mergeCells>
  <phoneticPr fontId="1"/>
  <hyperlinks>
    <hyperlink ref="Q18:S19" r:id="rId1" display="https://startup.nagoya/" xr:uid="{89B6DFB9-1539-4A8B-8EB9-97EA740E91E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事業者情報シート表示">
                <anchor moveWithCells="1" sizeWithCells="1">
                  <from>
                    <xdr:col>1</xdr:col>
                    <xdr:colOff>552450</xdr:colOff>
                    <xdr:row>5</xdr:row>
                    <xdr:rowOff>19050</xdr:rowOff>
                  </from>
                  <to>
                    <xdr:col>5</xdr:col>
                    <xdr:colOff>19050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6" name="Button 6">
              <controlPr defaultSize="0" print="0" autoFill="0" autoPict="0" macro="[0]!前年度情報引き継ぎ">
                <anchor moveWithCells="1" sizeWithCells="1">
                  <from>
                    <xdr:col>6</xdr:col>
                    <xdr:colOff>590550</xdr:colOff>
                    <xdr:row>5</xdr:row>
                    <xdr:rowOff>19050</xdr:rowOff>
                  </from>
                  <to>
                    <xdr:col>9</xdr:col>
                    <xdr:colOff>647700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7" name="Button 8">
              <controlPr defaultSize="0" print="0" autoFill="0" autoPict="0" macro="[0]!更新前データ引き継ぎ">
                <anchor moveWithCells="1" sizeWithCells="1">
                  <from>
                    <xdr:col>11</xdr:col>
                    <xdr:colOff>571500</xdr:colOff>
                    <xdr:row>4</xdr:row>
                    <xdr:rowOff>133350</xdr:rowOff>
                  </from>
                  <to>
                    <xdr:col>14</xdr:col>
                    <xdr:colOff>647700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tabColor rgb="FF92D050"/>
  </sheetPr>
  <dimension ref="A1:AI55"/>
  <sheetViews>
    <sheetView showGridLines="0" showRowColHeaders="0" workbookViewId="0">
      <selection activeCell="C9" sqref="C9:G18"/>
    </sheetView>
  </sheetViews>
  <sheetFormatPr defaultColWidth="9" defaultRowHeight="12.75" x14ac:dyDescent="0.25"/>
  <cols>
    <col min="1" max="1" width="4.265625" customWidth="1"/>
    <col min="2" max="2" width="1.3984375" customWidth="1"/>
    <col min="3" max="3" width="1.73046875" customWidth="1"/>
    <col min="4" max="4" width="4.86328125" customWidth="1"/>
    <col min="5" max="6" width="16.3984375" customWidth="1"/>
    <col min="7" max="7" width="13.1328125" customWidth="1"/>
    <col min="8" max="8" width="15" customWidth="1"/>
    <col min="9" max="9" width="7.3984375" customWidth="1"/>
    <col min="10" max="10" width="6.73046875" customWidth="1"/>
    <col min="11" max="11" width="3.46484375" customWidth="1"/>
    <col min="12" max="12" width="9" customWidth="1"/>
  </cols>
  <sheetData>
    <row r="1" spans="1:35" x14ac:dyDescent="0.25">
      <c r="A1" s="579"/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</row>
    <row r="2" spans="1:35" s="343" customFormat="1" ht="25.15" customHeight="1" x14ac:dyDescent="0.25">
      <c r="A2" s="579"/>
      <c r="B2" s="512"/>
      <c r="C2" s="513"/>
      <c r="D2" s="529" t="s">
        <v>671</v>
      </c>
      <c r="E2" s="513"/>
      <c r="F2" s="513"/>
      <c r="G2" s="559"/>
      <c r="H2" s="513"/>
      <c r="I2" s="513"/>
      <c r="J2" s="513"/>
      <c r="K2" s="560"/>
      <c r="L2" s="560"/>
      <c r="M2" s="560"/>
      <c r="N2" s="560"/>
      <c r="O2" s="561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</row>
    <row r="3" spans="1:35" ht="6" customHeight="1" x14ac:dyDescent="0.25">
      <c r="A3" s="579"/>
      <c r="B3" s="329"/>
      <c r="O3" s="330"/>
      <c r="P3" s="579"/>
      <c r="Q3" s="579"/>
      <c r="R3" s="579"/>
      <c r="S3" s="579"/>
      <c r="T3" s="579"/>
      <c r="U3" s="579"/>
      <c r="V3" s="579"/>
      <c r="W3" s="579"/>
      <c r="X3" s="579"/>
      <c r="Y3" s="579"/>
      <c r="Z3" s="579"/>
      <c r="AA3" s="579"/>
      <c r="AB3" s="579"/>
      <c r="AC3" s="579"/>
      <c r="AD3" s="579"/>
      <c r="AE3" s="579"/>
      <c r="AF3" s="579"/>
      <c r="AG3" s="579"/>
      <c r="AH3" s="579"/>
      <c r="AI3" s="579"/>
    </row>
    <row r="4" spans="1:35" ht="5.25" customHeight="1" x14ac:dyDescent="0.25">
      <c r="A4" s="579"/>
      <c r="B4" s="329"/>
      <c r="O4" s="330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</row>
    <row r="5" spans="1:35" ht="5.25" customHeight="1" x14ac:dyDescent="0.25">
      <c r="A5" s="579"/>
      <c r="B5" s="329"/>
      <c r="O5" s="330"/>
      <c r="P5" s="579"/>
      <c r="Q5" s="579"/>
      <c r="R5" s="579"/>
      <c r="S5" s="579"/>
      <c r="T5" s="579"/>
      <c r="U5" s="579"/>
      <c r="V5" s="579"/>
      <c r="W5" s="579"/>
      <c r="X5" s="579"/>
      <c r="Y5" s="579"/>
      <c r="Z5" s="579"/>
      <c r="AA5" s="579"/>
      <c r="AB5" s="579"/>
      <c r="AC5" s="579"/>
      <c r="AD5" s="579"/>
      <c r="AE5" s="579"/>
      <c r="AF5" s="579"/>
      <c r="AG5" s="579"/>
      <c r="AH5" s="579"/>
      <c r="AI5" s="579"/>
    </row>
    <row r="6" spans="1:35" ht="5.25" customHeight="1" x14ac:dyDescent="0.25">
      <c r="A6" s="579"/>
      <c r="B6" s="329"/>
      <c r="O6" s="330"/>
      <c r="P6" s="579"/>
      <c r="Q6" s="579"/>
      <c r="R6" s="579"/>
      <c r="S6" s="579"/>
      <c r="T6" s="579"/>
      <c r="U6" s="579"/>
      <c r="V6" s="579"/>
      <c r="W6" s="579"/>
      <c r="X6" s="579"/>
      <c r="Y6" s="579"/>
      <c r="Z6" s="579"/>
      <c r="AA6" s="579"/>
      <c r="AB6" s="579"/>
      <c r="AC6" s="579"/>
      <c r="AD6" s="579"/>
      <c r="AE6" s="579"/>
      <c r="AF6" s="579"/>
      <c r="AG6" s="579"/>
      <c r="AH6" s="579"/>
      <c r="AI6" s="579"/>
    </row>
    <row r="7" spans="1:35" ht="4.5" customHeight="1" x14ac:dyDescent="0.25">
      <c r="A7" s="579"/>
      <c r="B7" s="329"/>
      <c r="J7" s="176"/>
      <c r="K7" s="176"/>
      <c r="L7" s="176"/>
      <c r="M7" s="176"/>
      <c r="O7" s="330"/>
      <c r="P7" s="579"/>
      <c r="Q7" s="579"/>
      <c r="R7" s="579"/>
      <c r="S7" s="579"/>
      <c r="T7" s="579"/>
      <c r="U7" s="579"/>
      <c r="V7" s="579"/>
      <c r="W7" s="579"/>
      <c r="X7" s="579"/>
      <c r="Y7" s="579"/>
      <c r="Z7" s="579"/>
      <c r="AA7" s="579"/>
      <c r="AB7" s="579"/>
      <c r="AC7" s="579"/>
      <c r="AD7" s="579"/>
      <c r="AE7" s="579"/>
      <c r="AF7" s="579"/>
      <c r="AG7" s="579"/>
      <c r="AH7" s="579"/>
      <c r="AI7" s="579"/>
    </row>
    <row r="8" spans="1:35" ht="18" customHeight="1" x14ac:dyDescent="0.25">
      <c r="A8" s="580"/>
      <c r="B8" s="562"/>
      <c r="C8" s="176"/>
      <c r="D8" s="563" t="s">
        <v>689</v>
      </c>
      <c r="E8" s="176"/>
      <c r="F8" s="176"/>
      <c r="G8" s="176"/>
      <c r="H8" s="176"/>
      <c r="O8" s="330"/>
      <c r="P8" s="579"/>
      <c r="Q8" s="579"/>
      <c r="R8" s="579"/>
      <c r="S8" s="579"/>
      <c r="T8" s="579"/>
      <c r="U8" s="579"/>
      <c r="V8" s="579"/>
      <c r="W8" s="579"/>
      <c r="X8" s="579"/>
      <c r="Y8" s="579"/>
      <c r="Z8" s="579"/>
      <c r="AA8" s="579"/>
      <c r="AB8" s="579"/>
      <c r="AC8" s="579"/>
      <c r="AD8" s="579"/>
      <c r="AE8" s="579"/>
      <c r="AF8" s="579"/>
      <c r="AG8" s="579"/>
      <c r="AH8" s="579"/>
      <c r="AI8" s="579"/>
    </row>
    <row r="9" spans="1:35" x14ac:dyDescent="0.25">
      <c r="A9" s="581"/>
      <c r="B9" s="329"/>
      <c r="C9" s="512"/>
      <c r="D9" s="513"/>
      <c r="E9" s="513"/>
      <c r="F9" s="513"/>
      <c r="G9" s="514"/>
      <c r="J9" s="348"/>
      <c r="K9" s="348"/>
      <c r="L9" s="348"/>
      <c r="M9" s="348"/>
      <c r="N9" s="348"/>
      <c r="O9" s="330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9"/>
    </row>
    <row r="10" spans="1:35" ht="13.5" customHeight="1" x14ac:dyDescent="0.25">
      <c r="A10" s="579"/>
      <c r="B10" s="329"/>
      <c r="C10" s="329"/>
      <c r="G10" s="330"/>
      <c r="O10" s="330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79"/>
    </row>
    <row r="11" spans="1:35" x14ac:dyDescent="0.25">
      <c r="A11" s="579"/>
      <c r="B11" s="329"/>
      <c r="C11" s="329"/>
      <c r="G11" s="330"/>
      <c r="O11" s="330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9"/>
    </row>
    <row r="12" spans="1:35" ht="13.5" customHeight="1" x14ac:dyDescent="0.25">
      <c r="A12" s="579"/>
      <c r="B12" s="329"/>
      <c r="C12" s="329"/>
      <c r="G12" s="330"/>
      <c r="O12" s="330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579"/>
    </row>
    <row r="13" spans="1:35" x14ac:dyDescent="0.25">
      <c r="A13" s="579"/>
      <c r="B13" s="329"/>
      <c r="C13" s="329"/>
      <c r="G13" s="330"/>
      <c r="O13" s="330"/>
      <c r="P13" s="579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79"/>
      <c r="AE13" s="579"/>
      <c r="AF13" s="579"/>
      <c r="AG13" s="579"/>
      <c r="AH13" s="579"/>
      <c r="AI13" s="579"/>
    </row>
    <row r="14" spans="1:35" x14ac:dyDescent="0.25">
      <c r="A14" s="579"/>
      <c r="B14" s="329"/>
      <c r="C14" s="329"/>
      <c r="G14" s="330"/>
      <c r="O14" s="330"/>
      <c r="P14" s="579"/>
      <c r="Q14" s="579"/>
      <c r="R14" s="579"/>
      <c r="S14" s="579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79"/>
      <c r="AE14" s="579"/>
      <c r="AF14" s="579"/>
      <c r="AG14" s="579"/>
      <c r="AH14" s="579"/>
      <c r="AI14" s="579"/>
    </row>
    <row r="15" spans="1:35" x14ac:dyDescent="0.25">
      <c r="A15" s="579"/>
      <c r="B15" s="329"/>
      <c r="C15" s="329"/>
      <c r="G15" s="330"/>
      <c r="O15" s="330"/>
      <c r="P15" s="579"/>
      <c r="Q15" s="579"/>
      <c r="R15" s="579"/>
      <c r="S15" s="579"/>
      <c r="T15" s="579"/>
      <c r="U15" s="579"/>
      <c r="V15" s="579"/>
      <c r="W15" s="579"/>
      <c r="X15" s="579"/>
      <c r="Y15" s="579"/>
      <c r="Z15" s="579"/>
      <c r="AA15" s="579"/>
      <c r="AB15" s="579"/>
      <c r="AC15" s="579"/>
      <c r="AD15" s="579"/>
      <c r="AE15" s="579"/>
      <c r="AF15" s="579"/>
      <c r="AG15" s="579"/>
      <c r="AH15" s="579"/>
      <c r="AI15" s="579"/>
    </row>
    <row r="16" spans="1:35" x14ac:dyDescent="0.25">
      <c r="A16" s="579"/>
      <c r="B16" s="329"/>
      <c r="C16" s="329"/>
      <c r="G16" s="330"/>
      <c r="O16" s="330"/>
      <c r="P16" s="579"/>
      <c r="Q16" s="579"/>
      <c r="R16" s="579"/>
      <c r="S16" s="579"/>
      <c r="T16" s="579"/>
      <c r="U16" s="579"/>
      <c r="V16" s="579"/>
      <c r="W16" s="579"/>
      <c r="X16" s="579"/>
      <c r="Y16" s="579"/>
      <c r="Z16" s="579"/>
      <c r="AA16" s="579"/>
      <c r="AB16" s="579"/>
      <c r="AC16" s="579"/>
      <c r="AD16" s="579"/>
      <c r="AE16" s="579"/>
      <c r="AF16" s="579"/>
      <c r="AG16" s="579"/>
      <c r="AH16" s="579"/>
      <c r="AI16" s="579"/>
    </row>
    <row r="17" spans="1:35" x14ac:dyDescent="0.25">
      <c r="A17" s="579"/>
      <c r="B17" s="329"/>
      <c r="C17" s="329"/>
      <c r="G17" s="330"/>
      <c r="O17" s="330"/>
      <c r="P17" s="579"/>
      <c r="Q17" s="579"/>
      <c r="R17" s="579"/>
      <c r="S17" s="579"/>
      <c r="T17" s="579"/>
      <c r="U17" s="579"/>
      <c r="V17" s="579"/>
      <c r="W17" s="579"/>
      <c r="X17" s="579"/>
      <c r="Y17" s="579"/>
      <c r="Z17" s="579"/>
      <c r="AA17" s="579"/>
      <c r="AB17" s="579"/>
      <c r="AC17" s="579"/>
      <c r="AD17" s="579"/>
      <c r="AE17" s="579"/>
      <c r="AF17" s="579"/>
      <c r="AG17" s="579"/>
      <c r="AH17" s="579"/>
      <c r="AI17" s="579"/>
    </row>
    <row r="18" spans="1:35" x14ac:dyDescent="0.25">
      <c r="A18" s="579"/>
      <c r="B18" s="329"/>
      <c r="C18" s="331"/>
      <c r="D18" s="332"/>
      <c r="E18" s="332"/>
      <c r="F18" s="332"/>
      <c r="G18" s="333"/>
      <c r="O18" s="330"/>
      <c r="P18" s="579"/>
      <c r="Q18" s="579"/>
      <c r="R18" s="579"/>
      <c r="S18" s="579"/>
      <c r="T18" s="579"/>
      <c r="U18" s="579"/>
      <c r="V18" s="579"/>
      <c r="W18" s="579"/>
      <c r="X18" s="579"/>
      <c r="Y18" s="579"/>
      <c r="Z18" s="579"/>
      <c r="AA18" s="579"/>
      <c r="AB18" s="579"/>
      <c r="AC18" s="579"/>
      <c r="AD18" s="579"/>
      <c r="AE18" s="579"/>
      <c r="AF18" s="579"/>
      <c r="AG18" s="579"/>
      <c r="AH18" s="579"/>
      <c r="AI18" s="579"/>
    </row>
    <row r="19" spans="1:35" x14ac:dyDescent="0.25">
      <c r="A19" s="579"/>
      <c r="B19" s="329"/>
      <c r="O19" s="330"/>
      <c r="P19" s="579"/>
      <c r="Q19" s="579"/>
      <c r="R19" s="579"/>
      <c r="S19" s="579"/>
      <c r="T19" s="579"/>
      <c r="U19" s="579"/>
      <c r="V19" s="579"/>
      <c r="W19" s="579"/>
      <c r="X19" s="579"/>
      <c r="Y19" s="579"/>
      <c r="Z19" s="579"/>
      <c r="AA19" s="579"/>
      <c r="AB19" s="579"/>
      <c r="AC19" s="579"/>
      <c r="AD19" s="579"/>
      <c r="AE19" s="579"/>
      <c r="AF19" s="579"/>
      <c r="AG19" s="579"/>
      <c r="AH19" s="579"/>
      <c r="AI19" s="579"/>
    </row>
    <row r="20" spans="1:35" x14ac:dyDescent="0.25">
      <c r="A20" s="579"/>
      <c r="B20" s="329"/>
      <c r="O20" s="330"/>
      <c r="P20" s="579"/>
      <c r="Q20" s="579"/>
      <c r="R20" s="579"/>
      <c r="S20" s="579"/>
      <c r="T20" s="579"/>
      <c r="U20" s="579"/>
      <c r="V20" s="579"/>
      <c r="W20" s="579"/>
      <c r="X20" s="579"/>
      <c r="Y20" s="579"/>
      <c r="Z20" s="579"/>
      <c r="AA20" s="579"/>
      <c r="AB20" s="579"/>
      <c r="AC20" s="579"/>
      <c r="AD20" s="579"/>
      <c r="AE20" s="579"/>
      <c r="AF20" s="579"/>
      <c r="AG20" s="579"/>
      <c r="AH20" s="579"/>
      <c r="AI20" s="579"/>
    </row>
    <row r="21" spans="1:35" x14ac:dyDescent="0.25">
      <c r="A21" s="579"/>
      <c r="B21" s="329"/>
      <c r="D21" s="373"/>
      <c r="O21" s="330"/>
      <c r="P21" s="579"/>
      <c r="Q21" s="579"/>
      <c r="R21" s="579"/>
      <c r="S21" s="579"/>
      <c r="T21" s="579"/>
      <c r="U21" s="579"/>
      <c r="V21" s="579"/>
      <c r="W21" s="579"/>
      <c r="X21" s="579"/>
      <c r="Y21" s="579"/>
      <c r="Z21" s="579"/>
      <c r="AA21" s="579"/>
      <c r="AB21" s="579"/>
      <c r="AC21" s="579"/>
      <c r="AD21" s="579"/>
      <c r="AE21" s="579"/>
      <c r="AF21" s="579"/>
      <c r="AG21" s="579"/>
      <c r="AH21" s="579"/>
      <c r="AI21" s="579"/>
    </row>
    <row r="22" spans="1:35" ht="14.25" x14ac:dyDescent="0.25">
      <c r="A22" s="579"/>
      <c r="B22" s="329"/>
      <c r="D22" s="462" t="s">
        <v>672</v>
      </c>
      <c r="O22" s="330"/>
      <c r="P22" s="579"/>
      <c r="Q22" s="579"/>
      <c r="R22" s="579"/>
      <c r="S22" s="579"/>
      <c r="T22" s="579"/>
      <c r="U22" s="579"/>
      <c r="V22" s="579"/>
      <c r="W22" s="579"/>
      <c r="X22" s="579"/>
      <c r="Y22" s="579"/>
      <c r="Z22" s="579"/>
      <c r="AA22" s="579"/>
      <c r="AB22" s="579"/>
      <c r="AC22" s="579"/>
      <c r="AD22" s="579"/>
      <c r="AE22" s="579"/>
      <c r="AF22" s="579"/>
      <c r="AG22" s="579"/>
      <c r="AH22" s="579"/>
      <c r="AI22" s="579"/>
    </row>
    <row r="23" spans="1:35" x14ac:dyDescent="0.25">
      <c r="A23" s="579"/>
      <c r="B23" s="329"/>
      <c r="O23" s="330"/>
      <c r="P23" s="579"/>
      <c r="Q23" s="579"/>
      <c r="R23" s="579"/>
      <c r="S23" s="579"/>
      <c r="T23" s="579"/>
      <c r="U23" s="579"/>
      <c r="V23" s="579"/>
      <c r="W23" s="579"/>
      <c r="X23" s="579"/>
      <c r="Y23" s="579"/>
      <c r="Z23" s="579"/>
      <c r="AA23" s="579"/>
      <c r="AB23" s="579"/>
      <c r="AC23" s="579"/>
      <c r="AD23" s="579"/>
      <c r="AE23" s="579"/>
      <c r="AF23" s="579"/>
      <c r="AG23" s="579"/>
      <c r="AH23" s="579"/>
      <c r="AI23" s="579"/>
    </row>
    <row r="24" spans="1:35" ht="9.75" customHeight="1" x14ac:dyDescent="0.25">
      <c r="A24" s="579"/>
      <c r="B24" s="329"/>
      <c r="O24" s="330"/>
      <c r="P24" s="579"/>
      <c r="Q24" s="579"/>
      <c r="R24" s="579"/>
      <c r="S24" s="579"/>
      <c r="T24" s="579"/>
      <c r="U24" s="579"/>
      <c r="V24" s="579"/>
      <c r="W24" s="579"/>
      <c r="X24" s="579"/>
      <c r="Y24" s="579"/>
      <c r="Z24" s="579"/>
      <c r="AA24" s="579"/>
      <c r="AB24" s="579"/>
      <c r="AC24" s="579"/>
      <c r="AD24" s="579"/>
      <c r="AE24" s="579"/>
      <c r="AF24" s="579"/>
      <c r="AG24" s="579"/>
      <c r="AH24" s="579"/>
      <c r="AI24" s="579"/>
    </row>
    <row r="25" spans="1:35" ht="9.75" customHeight="1" x14ac:dyDescent="0.25">
      <c r="A25" s="579"/>
      <c r="B25" s="329"/>
      <c r="O25" s="330"/>
      <c r="P25" s="579"/>
      <c r="Q25" s="579"/>
      <c r="R25" s="579"/>
      <c r="S25" s="579"/>
      <c r="T25" s="579"/>
      <c r="U25" s="579"/>
      <c r="V25" s="579"/>
      <c r="W25" s="579"/>
      <c r="X25" s="579"/>
      <c r="Y25" s="579"/>
      <c r="Z25" s="579"/>
      <c r="AA25" s="579"/>
      <c r="AB25" s="579"/>
      <c r="AC25" s="579"/>
      <c r="AD25" s="579"/>
      <c r="AE25" s="579"/>
      <c r="AF25" s="579"/>
      <c r="AG25" s="579"/>
      <c r="AH25" s="579"/>
      <c r="AI25" s="579"/>
    </row>
    <row r="26" spans="1:35" ht="9.75" customHeight="1" x14ac:dyDescent="0.25">
      <c r="A26" s="579"/>
      <c r="B26" s="331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3"/>
      <c r="P26" s="579"/>
      <c r="Q26" s="579"/>
      <c r="R26" s="579"/>
      <c r="S26" s="579"/>
      <c r="T26" s="579"/>
      <c r="U26" s="579"/>
      <c r="V26" s="579"/>
      <c r="W26" s="579"/>
      <c r="X26" s="579"/>
      <c r="Y26" s="579"/>
      <c r="Z26" s="579"/>
      <c r="AA26" s="579"/>
      <c r="AB26" s="579"/>
      <c r="AC26" s="579"/>
      <c r="AD26" s="579"/>
      <c r="AE26" s="579"/>
      <c r="AF26" s="579"/>
      <c r="AG26" s="579"/>
      <c r="AH26" s="579"/>
      <c r="AI26" s="579"/>
    </row>
    <row r="27" spans="1:35" ht="18.75" customHeight="1" x14ac:dyDescent="0.25">
      <c r="A27" s="579"/>
      <c r="B27" s="579"/>
      <c r="C27" s="579"/>
      <c r="D27" s="579"/>
      <c r="E27" s="579"/>
      <c r="F27" s="579"/>
      <c r="G27" s="579"/>
      <c r="H27" s="579"/>
      <c r="I27" s="579"/>
      <c r="J27" s="579"/>
      <c r="K27" s="579"/>
      <c r="L27" s="579"/>
      <c r="M27" s="579"/>
      <c r="N27" s="579"/>
      <c r="O27" s="579"/>
      <c r="P27" s="579"/>
      <c r="Q27" s="579"/>
      <c r="R27" s="579"/>
      <c r="S27" s="579"/>
      <c r="T27" s="579"/>
      <c r="U27" s="579"/>
      <c r="V27" s="579"/>
      <c r="W27" s="579"/>
      <c r="X27" s="579"/>
      <c r="Y27" s="579"/>
      <c r="Z27" s="579"/>
      <c r="AA27" s="579"/>
      <c r="AB27" s="579"/>
      <c r="AC27" s="579"/>
      <c r="AD27" s="579"/>
      <c r="AE27" s="579"/>
      <c r="AF27" s="579"/>
      <c r="AG27" s="579"/>
      <c r="AH27" s="579"/>
      <c r="AI27" s="579"/>
    </row>
    <row r="28" spans="1:35" ht="9.75" customHeight="1" x14ac:dyDescent="0.25">
      <c r="A28" s="579"/>
      <c r="B28" s="579"/>
      <c r="C28" s="579"/>
      <c r="D28" s="579"/>
      <c r="E28" s="579"/>
      <c r="F28" s="579"/>
      <c r="G28" s="579"/>
      <c r="H28" s="579"/>
      <c r="I28" s="579"/>
      <c r="J28" s="579"/>
      <c r="K28" s="579"/>
      <c r="L28" s="579"/>
      <c r="M28" s="579"/>
      <c r="N28" s="579"/>
      <c r="O28" s="579"/>
      <c r="P28" s="579"/>
      <c r="Q28" s="579"/>
      <c r="R28" s="579"/>
      <c r="S28" s="579"/>
      <c r="T28" s="579"/>
      <c r="U28" s="579"/>
      <c r="V28" s="579"/>
      <c r="W28" s="579"/>
      <c r="X28" s="579"/>
      <c r="Y28" s="579"/>
      <c r="Z28" s="579"/>
      <c r="AA28" s="579"/>
      <c r="AB28" s="579"/>
      <c r="AC28" s="579"/>
      <c r="AD28" s="579"/>
      <c r="AE28" s="579"/>
      <c r="AF28" s="579"/>
      <c r="AG28" s="579"/>
      <c r="AH28" s="579"/>
      <c r="AI28" s="579"/>
    </row>
    <row r="29" spans="1:35" ht="12.75" customHeight="1" x14ac:dyDescent="0.25">
      <c r="A29" s="579"/>
      <c r="B29" s="579"/>
      <c r="C29" s="579"/>
      <c r="D29" s="579"/>
      <c r="E29" s="579"/>
      <c r="F29" s="579"/>
      <c r="G29" s="579"/>
      <c r="H29" s="579"/>
      <c r="I29" s="579"/>
      <c r="J29" s="579"/>
      <c r="K29" s="579"/>
      <c r="L29" s="579"/>
      <c r="M29" s="579"/>
      <c r="N29" s="579"/>
      <c r="O29" s="579"/>
      <c r="P29" s="579"/>
      <c r="Q29" s="579"/>
      <c r="R29" s="579"/>
      <c r="S29" s="579"/>
      <c r="T29" s="579"/>
      <c r="U29" s="579"/>
      <c r="V29" s="579"/>
      <c r="W29" s="579"/>
      <c r="X29" s="579"/>
      <c r="Y29" s="579"/>
      <c r="Z29" s="579"/>
      <c r="AA29" s="579"/>
      <c r="AB29" s="579"/>
      <c r="AC29" s="579"/>
      <c r="AD29" s="579"/>
      <c r="AE29" s="579"/>
      <c r="AF29" s="579"/>
      <c r="AG29" s="579"/>
      <c r="AH29" s="579"/>
      <c r="AI29" s="579"/>
    </row>
    <row r="30" spans="1:35" x14ac:dyDescent="0.25">
      <c r="A30" s="579"/>
      <c r="B30" s="579"/>
      <c r="C30" s="665"/>
      <c r="D30" s="665"/>
      <c r="E30" s="665"/>
      <c r="F30" s="665"/>
      <c r="G30" s="579"/>
      <c r="H30" s="579"/>
      <c r="I30" s="579"/>
      <c r="J30" s="579"/>
      <c r="K30" s="579"/>
      <c r="L30" s="579"/>
      <c r="M30" s="579"/>
      <c r="N30" s="579"/>
      <c r="O30" s="579"/>
      <c r="P30" s="579"/>
      <c r="Q30" s="579"/>
      <c r="R30" s="579"/>
      <c r="S30" s="579"/>
      <c r="T30" s="579"/>
      <c r="U30" s="579"/>
      <c r="V30" s="579"/>
      <c r="W30" s="579"/>
      <c r="X30" s="579"/>
      <c r="Y30" s="579"/>
      <c r="Z30" s="579"/>
      <c r="AA30" s="579"/>
      <c r="AB30" s="579"/>
      <c r="AC30" s="579"/>
      <c r="AD30" s="579"/>
      <c r="AE30" s="579"/>
      <c r="AF30" s="579"/>
      <c r="AG30" s="579"/>
      <c r="AH30" s="579"/>
      <c r="AI30" s="579"/>
    </row>
    <row r="31" spans="1:35" x14ac:dyDescent="0.25">
      <c r="A31" s="579"/>
      <c r="B31" s="579"/>
      <c r="C31" s="579"/>
      <c r="D31" s="579"/>
      <c r="E31" s="579"/>
      <c r="F31" s="579"/>
      <c r="G31" s="579"/>
      <c r="H31" s="579"/>
      <c r="I31" s="579"/>
      <c r="J31" s="579"/>
      <c r="K31" s="579"/>
      <c r="L31" s="579"/>
      <c r="M31" s="579"/>
      <c r="N31" s="579"/>
      <c r="O31" s="579"/>
      <c r="P31" s="579"/>
      <c r="Q31" s="579"/>
      <c r="R31" s="579"/>
      <c r="S31" s="579"/>
      <c r="T31" s="579"/>
      <c r="U31" s="579"/>
      <c r="V31" s="579"/>
      <c r="W31" s="579"/>
      <c r="X31" s="579"/>
      <c r="Y31" s="579"/>
      <c r="Z31" s="579"/>
      <c r="AA31" s="579"/>
      <c r="AB31" s="579"/>
      <c r="AC31" s="579"/>
      <c r="AD31" s="579"/>
      <c r="AE31" s="579"/>
      <c r="AF31" s="579"/>
      <c r="AG31" s="579"/>
      <c r="AH31" s="579"/>
      <c r="AI31" s="579"/>
    </row>
    <row r="32" spans="1:35" x14ac:dyDescent="0.25">
      <c r="A32" s="579"/>
      <c r="B32" s="579"/>
      <c r="C32" s="579"/>
      <c r="D32" s="579"/>
      <c r="E32" s="579"/>
      <c r="F32" s="579"/>
      <c r="G32" s="579"/>
      <c r="H32" s="579"/>
      <c r="I32" s="579"/>
      <c r="J32" s="579"/>
      <c r="K32" s="579"/>
      <c r="L32" s="579"/>
      <c r="M32" s="579"/>
      <c r="N32" s="579"/>
      <c r="O32" s="579"/>
      <c r="P32" s="579"/>
      <c r="Q32" s="579"/>
      <c r="R32" s="579"/>
      <c r="S32" s="579"/>
      <c r="T32" s="579"/>
      <c r="U32" s="579"/>
      <c r="V32" s="579"/>
      <c r="W32" s="579"/>
      <c r="X32" s="579"/>
      <c r="Y32" s="579"/>
      <c r="Z32" s="579"/>
      <c r="AA32" s="579"/>
      <c r="AB32" s="579"/>
      <c r="AC32" s="579"/>
      <c r="AD32" s="579"/>
      <c r="AE32" s="579"/>
      <c r="AF32" s="579"/>
      <c r="AG32" s="579"/>
      <c r="AH32" s="579"/>
      <c r="AI32" s="579"/>
    </row>
    <row r="33" spans="1:35" ht="18" customHeight="1" x14ac:dyDescent="0.25">
      <c r="A33" s="579"/>
      <c r="B33" s="579"/>
      <c r="C33" s="579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79"/>
      <c r="T33" s="579"/>
      <c r="U33" s="579"/>
      <c r="V33" s="579"/>
      <c r="W33" s="579"/>
      <c r="X33" s="579"/>
      <c r="Y33" s="579"/>
      <c r="Z33" s="579"/>
      <c r="AA33" s="579"/>
      <c r="AB33" s="579"/>
      <c r="AC33" s="579"/>
      <c r="AD33" s="579"/>
      <c r="AE33" s="579"/>
      <c r="AF33" s="579"/>
      <c r="AG33" s="579"/>
      <c r="AH33" s="579"/>
      <c r="AI33" s="579"/>
    </row>
    <row r="34" spans="1:35" x14ac:dyDescent="0.25">
      <c r="A34" s="579"/>
      <c r="B34" s="579"/>
      <c r="C34" s="579"/>
      <c r="D34" s="579"/>
      <c r="E34" s="579"/>
      <c r="F34" s="579"/>
      <c r="G34" s="579"/>
      <c r="H34" s="579"/>
      <c r="I34" s="579"/>
      <c r="J34" s="579"/>
      <c r="K34" s="579"/>
      <c r="L34" s="579"/>
      <c r="M34" s="579"/>
      <c r="N34" s="579"/>
      <c r="O34" s="579"/>
      <c r="P34" s="579"/>
      <c r="Q34" s="579"/>
      <c r="R34" s="579"/>
      <c r="S34" s="579"/>
      <c r="T34" s="579"/>
      <c r="U34" s="579"/>
      <c r="V34" s="579"/>
      <c r="W34" s="579"/>
      <c r="X34" s="579"/>
      <c r="Y34" s="579"/>
      <c r="Z34" s="579"/>
      <c r="AA34" s="579"/>
      <c r="AB34" s="579"/>
      <c r="AC34" s="579"/>
      <c r="AD34" s="579"/>
      <c r="AE34" s="579"/>
      <c r="AF34" s="579"/>
      <c r="AG34" s="579"/>
      <c r="AH34" s="579"/>
      <c r="AI34" s="579"/>
    </row>
    <row r="35" spans="1:35" x14ac:dyDescent="0.25">
      <c r="A35" s="579"/>
      <c r="B35" s="579"/>
      <c r="C35" s="579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9"/>
      <c r="P35" s="579"/>
      <c r="Q35" s="579"/>
      <c r="R35" s="579"/>
      <c r="S35" s="579"/>
      <c r="T35" s="579"/>
      <c r="U35" s="579"/>
      <c r="V35" s="579"/>
      <c r="W35" s="579"/>
      <c r="X35" s="579"/>
      <c r="Y35" s="579"/>
      <c r="Z35" s="579"/>
      <c r="AA35" s="579"/>
      <c r="AB35" s="579"/>
      <c r="AC35" s="579"/>
      <c r="AD35" s="579"/>
      <c r="AE35" s="579"/>
      <c r="AF35" s="579"/>
      <c r="AG35" s="579"/>
      <c r="AH35" s="579"/>
      <c r="AI35" s="579"/>
    </row>
    <row r="36" spans="1:35" x14ac:dyDescent="0.25">
      <c r="A36" s="579"/>
      <c r="B36" s="579"/>
      <c r="C36" s="579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79"/>
      <c r="P36" s="579"/>
      <c r="Q36" s="579"/>
      <c r="R36" s="579"/>
      <c r="S36" s="579"/>
      <c r="T36" s="579"/>
      <c r="U36" s="579"/>
      <c r="V36" s="579"/>
      <c r="W36" s="579"/>
      <c r="X36" s="579"/>
      <c r="Y36" s="579"/>
      <c r="Z36" s="579"/>
      <c r="AA36" s="579"/>
      <c r="AB36" s="579"/>
      <c r="AC36" s="579"/>
      <c r="AD36" s="579"/>
      <c r="AE36" s="579"/>
      <c r="AF36" s="579"/>
      <c r="AG36" s="579"/>
      <c r="AH36" s="579"/>
      <c r="AI36" s="579"/>
    </row>
    <row r="37" spans="1:35" x14ac:dyDescent="0.25">
      <c r="A37" s="579"/>
      <c r="B37" s="579"/>
      <c r="C37" s="579"/>
      <c r="D37" s="579"/>
      <c r="E37" s="579"/>
      <c r="F37" s="579"/>
      <c r="G37" s="579"/>
      <c r="H37" s="579"/>
      <c r="I37" s="579"/>
      <c r="J37" s="579"/>
      <c r="K37" s="579"/>
      <c r="L37" s="579"/>
      <c r="M37" s="579"/>
      <c r="N37" s="579"/>
      <c r="O37" s="579"/>
      <c r="P37" s="579"/>
      <c r="Q37" s="579"/>
      <c r="R37" s="579"/>
      <c r="S37" s="579"/>
      <c r="T37" s="579"/>
      <c r="U37" s="579"/>
      <c r="V37" s="579"/>
      <c r="W37" s="579"/>
      <c r="X37" s="579"/>
      <c r="Y37" s="579"/>
      <c r="Z37" s="579"/>
      <c r="AA37" s="579"/>
      <c r="AB37" s="579"/>
      <c r="AC37" s="579"/>
      <c r="AD37" s="579"/>
      <c r="AE37" s="579"/>
      <c r="AF37" s="579"/>
      <c r="AG37" s="579"/>
      <c r="AH37" s="579"/>
      <c r="AI37" s="579"/>
    </row>
    <row r="38" spans="1:35" x14ac:dyDescent="0.25">
      <c r="A38" s="579"/>
      <c r="B38" s="579"/>
      <c r="C38" s="579"/>
      <c r="D38" s="579"/>
      <c r="E38" s="579"/>
      <c r="F38" s="579"/>
      <c r="G38" s="579"/>
      <c r="H38" s="579"/>
      <c r="I38" s="579"/>
      <c r="J38" s="579"/>
      <c r="K38" s="579"/>
      <c r="L38" s="579"/>
      <c r="M38" s="579"/>
      <c r="N38" s="579"/>
      <c r="O38" s="579"/>
      <c r="P38" s="579"/>
      <c r="Q38" s="579"/>
      <c r="R38" s="579"/>
      <c r="S38" s="579"/>
      <c r="T38" s="579"/>
      <c r="U38" s="579"/>
      <c r="V38" s="579"/>
      <c r="W38" s="579"/>
      <c r="X38" s="579"/>
      <c r="Y38" s="579"/>
      <c r="Z38" s="579"/>
      <c r="AA38" s="579"/>
      <c r="AB38" s="579"/>
      <c r="AC38" s="579"/>
      <c r="AD38" s="579"/>
      <c r="AE38" s="579"/>
      <c r="AF38" s="579"/>
      <c r="AG38" s="579"/>
      <c r="AH38" s="579"/>
      <c r="AI38" s="579"/>
    </row>
    <row r="39" spans="1:35" x14ac:dyDescent="0.25">
      <c r="A39" s="579"/>
      <c r="B39" s="579"/>
      <c r="C39" s="579"/>
      <c r="D39" s="579"/>
      <c r="E39" s="579"/>
      <c r="F39" s="579"/>
      <c r="G39" s="579"/>
      <c r="H39" s="579"/>
      <c r="I39" s="579"/>
      <c r="J39" s="579"/>
      <c r="K39" s="579"/>
      <c r="L39" s="579"/>
      <c r="M39" s="579"/>
      <c r="N39" s="579"/>
      <c r="O39" s="579"/>
      <c r="P39" s="579"/>
      <c r="Q39" s="579"/>
      <c r="R39" s="579"/>
      <c r="S39" s="579"/>
      <c r="T39" s="579"/>
      <c r="U39" s="579"/>
      <c r="V39" s="579"/>
      <c r="W39" s="579"/>
      <c r="X39" s="579"/>
      <c r="Y39" s="579"/>
      <c r="Z39" s="579"/>
      <c r="AA39" s="579"/>
      <c r="AB39" s="579"/>
      <c r="AC39" s="579"/>
      <c r="AD39" s="579"/>
      <c r="AE39" s="579"/>
      <c r="AF39" s="579"/>
      <c r="AG39" s="579"/>
      <c r="AH39" s="579"/>
      <c r="AI39" s="579"/>
    </row>
    <row r="40" spans="1:35" x14ac:dyDescent="0.25">
      <c r="A40" s="579"/>
      <c r="B40" s="579"/>
      <c r="C40" s="579"/>
      <c r="D40" s="579"/>
      <c r="E40" s="579"/>
      <c r="F40" s="579"/>
      <c r="G40" s="579"/>
      <c r="H40" s="579"/>
      <c r="I40" s="579"/>
      <c r="J40" s="579"/>
      <c r="K40" s="579"/>
      <c r="L40" s="579"/>
      <c r="M40" s="579"/>
      <c r="N40" s="579"/>
      <c r="O40" s="579"/>
      <c r="P40" s="579"/>
      <c r="Q40" s="579"/>
      <c r="R40" s="579"/>
      <c r="S40" s="579"/>
      <c r="T40" s="579"/>
      <c r="U40" s="579"/>
      <c r="V40" s="579"/>
      <c r="W40" s="579"/>
      <c r="X40" s="579"/>
      <c r="Y40" s="579"/>
      <c r="Z40" s="579"/>
      <c r="AA40" s="579"/>
      <c r="AB40" s="579"/>
      <c r="AC40" s="579"/>
      <c r="AD40" s="579"/>
      <c r="AE40" s="579"/>
      <c r="AF40" s="579"/>
      <c r="AG40" s="579"/>
      <c r="AH40" s="579"/>
      <c r="AI40" s="579"/>
    </row>
    <row r="41" spans="1:35" x14ac:dyDescent="0.25">
      <c r="A41" s="579"/>
      <c r="B41" s="579"/>
      <c r="C41" s="579"/>
      <c r="D41" s="579"/>
      <c r="E41" s="579"/>
      <c r="F41" s="579"/>
      <c r="G41" s="579"/>
      <c r="H41" s="579"/>
      <c r="I41" s="579"/>
      <c r="J41" s="579"/>
      <c r="K41" s="579"/>
      <c r="L41" s="579"/>
      <c r="M41" s="579"/>
      <c r="N41" s="579"/>
      <c r="O41" s="579"/>
      <c r="P41" s="579"/>
      <c r="Q41" s="579"/>
      <c r="R41" s="579"/>
      <c r="S41" s="579"/>
      <c r="T41" s="579"/>
      <c r="U41" s="579"/>
      <c r="V41" s="579"/>
      <c r="W41" s="579"/>
      <c r="X41" s="579"/>
      <c r="Y41" s="579"/>
      <c r="Z41" s="579"/>
      <c r="AA41" s="579"/>
      <c r="AB41" s="579"/>
      <c r="AC41" s="579"/>
      <c r="AD41" s="579"/>
      <c r="AE41" s="579"/>
      <c r="AF41" s="579"/>
      <c r="AG41" s="579"/>
      <c r="AH41" s="579"/>
      <c r="AI41" s="579"/>
    </row>
    <row r="42" spans="1:35" x14ac:dyDescent="0.25">
      <c r="A42" s="579"/>
      <c r="B42" s="579"/>
      <c r="C42" s="579"/>
      <c r="D42" s="579"/>
      <c r="E42" s="579"/>
      <c r="F42" s="579"/>
      <c r="G42" s="579"/>
      <c r="H42" s="579"/>
      <c r="I42" s="579"/>
      <c r="J42" s="579"/>
      <c r="K42" s="579"/>
      <c r="L42" s="579"/>
      <c r="M42" s="579"/>
      <c r="N42" s="579"/>
      <c r="O42" s="579"/>
      <c r="P42" s="579"/>
      <c r="Q42" s="579"/>
      <c r="R42" s="579"/>
      <c r="S42" s="579"/>
      <c r="T42" s="579"/>
      <c r="U42" s="579"/>
      <c r="V42" s="579"/>
      <c r="W42" s="579"/>
      <c r="X42" s="579"/>
      <c r="Y42" s="579"/>
      <c r="Z42" s="579"/>
      <c r="AA42" s="579"/>
      <c r="AB42" s="579"/>
      <c r="AC42" s="579"/>
      <c r="AD42" s="579"/>
      <c r="AE42" s="579"/>
      <c r="AF42" s="579"/>
      <c r="AG42" s="579"/>
      <c r="AH42" s="579"/>
      <c r="AI42" s="579"/>
    </row>
    <row r="43" spans="1:35" x14ac:dyDescent="0.25">
      <c r="A43" s="579"/>
      <c r="B43" s="579"/>
      <c r="C43" s="579"/>
      <c r="D43" s="579"/>
      <c r="E43" s="579"/>
      <c r="F43" s="579"/>
      <c r="G43" s="579"/>
      <c r="H43" s="579"/>
      <c r="I43" s="579"/>
      <c r="J43" s="579"/>
      <c r="K43" s="579"/>
      <c r="L43" s="579"/>
      <c r="M43" s="579"/>
      <c r="N43" s="579"/>
      <c r="O43" s="579"/>
      <c r="P43" s="579"/>
      <c r="Q43" s="579"/>
      <c r="R43" s="579"/>
      <c r="S43" s="579"/>
      <c r="T43" s="579"/>
      <c r="U43" s="579"/>
      <c r="V43" s="579"/>
      <c r="W43" s="579"/>
      <c r="X43" s="579"/>
      <c r="Y43" s="579"/>
      <c r="Z43" s="579"/>
      <c r="AA43" s="579"/>
      <c r="AB43" s="579"/>
      <c r="AC43" s="579"/>
      <c r="AD43" s="579"/>
      <c r="AE43" s="579"/>
      <c r="AF43" s="579"/>
      <c r="AG43" s="579"/>
      <c r="AH43" s="579"/>
      <c r="AI43" s="579"/>
    </row>
    <row r="44" spans="1:35" x14ac:dyDescent="0.25">
      <c r="A44" s="579"/>
      <c r="B44" s="579"/>
      <c r="C44" s="579"/>
      <c r="D44" s="579"/>
      <c r="E44" s="579"/>
      <c r="F44" s="579"/>
      <c r="G44" s="579"/>
      <c r="H44" s="579"/>
      <c r="I44" s="579"/>
      <c r="J44" s="579"/>
      <c r="K44" s="579"/>
      <c r="L44" s="579"/>
      <c r="M44" s="579"/>
      <c r="N44" s="579"/>
      <c r="O44" s="579"/>
      <c r="P44" s="579"/>
      <c r="Q44" s="579"/>
      <c r="R44" s="579"/>
      <c r="S44" s="579"/>
      <c r="T44" s="579"/>
      <c r="U44" s="579"/>
      <c r="V44" s="579"/>
      <c r="W44" s="579"/>
      <c r="X44" s="579"/>
      <c r="Y44" s="579"/>
      <c r="Z44" s="579"/>
      <c r="AA44" s="579"/>
      <c r="AB44" s="579"/>
      <c r="AC44" s="579"/>
      <c r="AD44" s="579"/>
      <c r="AE44" s="579"/>
      <c r="AF44" s="579"/>
      <c r="AG44" s="579"/>
      <c r="AH44" s="579"/>
      <c r="AI44" s="579"/>
    </row>
    <row r="45" spans="1:35" x14ac:dyDescent="0.25">
      <c r="A45" s="579"/>
      <c r="B45" s="579"/>
      <c r="C45" s="579"/>
      <c r="D45" s="579"/>
      <c r="E45" s="579"/>
      <c r="F45" s="579"/>
      <c r="G45" s="579"/>
      <c r="H45" s="579"/>
      <c r="I45" s="579"/>
      <c r="J45" s="579"/>
      <c r="K45" s="579"/>
      <c r="L45" s="579"/>
      <c r="M45" s="579"/>
      <c r="N45" s="579"/>
      <c r="O45" s="579"/>
      <c r="P45" s="579"/>
      <c r="Q45" s="579"/>
      <c r="R45" s="579"/>
      <c r="S45" s="579"/>
      <c r="T45" s="579"/>
      <c r="U45" s="579"/>
      <c r="V45" s="579"/>
      <c r="W45" s="579"/>
      <c r="X45" s="579"/>
      <c r="Y45" s="579"/>
      <c r="Z45" s="579"/>
      <c r="AA45" s="579"/>
      <c r="AB45" s="579"/>
      <c r="AC45" s="579"/>
      <c r="AD45" s="579"/>
      <c r="AE45" s="579"/>
      <c r="AF45" s="579"/>
      <c r="AG45" s="579"/>
      <c r="AH45" s="579"/>
      <c r="AI45" s="579"/>
    </row>
    <row r="46" spans="1:35" x14ac:dyDescent="0.25">
      <c r="A46" s="579"/>
      <c r="B46" s="579"/>
      <c r="C46" s="579"/>
      <c r="D46" s="579"/>
      <c r="E46" s="579"/>
      <c r="F46" s="579"/>
      <c r="G46" s="579"/>
      <c r="H46" s="579"/>
      <c r="I46" s="579"/>
      <c r="J46" s="579"/>
      <c r="K46" s="579"/>
      <c r="L46" s="579"/>
      <c r="M46" s="579"/>
      <c r="N46" s="579"/>
      <c r="O46" s="579"/>
      <c r="P46" s="579"/>
      <c r="Q46" s="579"/>
      <c r="R46" s="579"/>
      <c r="S46" s="579"/>
      <c r="T46" s="579"/>
      <c r="U46" s="579"/>
      <c r="V46" s="579"/>
      <c r="W46" s="579"/>
      <c r="X46" s="579"/>
      <c r="Y46" s="579"/>
      <c r="Z46" s="579"/>
      <c r="AA46" s="579"/>
      <c r="AB46" s="579"/>
      <c r="AC46" s="579"/>
      <c r="AD46" s="579"/>
      <c r="AE46" s="579"/>
      <c r="AF46" s="579"/>
      <c r="AG46" s="579"/>
      <c r="AH46" s="579"/>
      <c r="AI46" s="579"/>
    </row>
    <row r="47" spans="1:35" x14ac:dyDescent="0.25">
      <c r="A47" s="579"/>
      <c r="B47" s="579"/>
      <c r="C47" s="579"/>
      <c r="D47" s="579"/>
      <c r="E47" s="579"/>
      <c r="F47" s="579"/>
      <c r="G47" s="579"/>
      <c r="H47" s="579"/>
      <c r="I47" s="579"/>
      <c r="J47" s="579"/>
      <c r="K47" s="579"/>
      <c r="L47" s="579"/>
      <c r="M47" s="579"/>
      <c r="N47" s="579"/>
      <c r="O47" s="579"/>
      <c r="P47" s="579"/>
      <c r="Q47" s="579"/>
      <c r="R47" s="579"/>
      <c r="S47" s="579"/>
      <c r="T47" s="579"/>
      <c r="U47" s="579"/>
      <c r="V47" s="579"/>
      <c r="W47" s="579"/>
      <c r="X47" s="579"/>
      <c r="Y47" s="579"/>
      <c r="Z47" s="579"/>
      <c r="AA47" s="579"/>
      <c r="AB47" s="579"/>
      <c r="AC47" s="579"/>
      <c r="AD47" s="579"/>
      <c r="AE47" s="579"/>
      <c r="AF47" s="579"/>
      <c r="AG47" s="579"/>
      <c r="AH47" s="579"/>
      <c r="AI47" s="579"/>
    </row>
    <row r="48" spans="1:35" x14ac:dyDescent="0.25">
      <c r="A48" s="579"/>
      <c r="B48" s="579"/>
      <c r="C48" s="579"/>
      <c r="D48" s="579"/>
      <c r="E48" s="579"/>
      <c r="F48" s="579"/>
      <c r="G48" s="579"/>
      <c r="H48" s="579"/>
      <c r="I48" s="579"/>
      <c r="J48" s="579"/>
      <c r="K48" s="579"/>
      <c r="L48" s="579"/>
      <c r="M48" s="579"/>
      <c r="N48" s="579"/>
      <c r="O48" s="579"/>
      <c r="P48" s="579"/>
      <c r="Q48" s="579"/>
      <c r="R48" s="579"/>
      <c r="S48" s="579"/>
      <c r="T48" s="579"/>
      <c r="U48" s="579"/>
      <c r="V48" s="579"/>
      <c r="W48" s="579"/>
      <c r="X48" s="579"/>
      <c r="Y48" s="579"/>
      <c r="Z48" s="579"/>
      <c r="AA48" s="579"/>
      <c r="AB48" s="579"/>
      <c r="AC48" s="579"/>
      <c r="AD48" s="579"/>
      <c r="AE48" s="579"/>
      <c r="AF48" s="579"/>
      <c r="AG48" s="579"/>
      <c r="AH48" s="579"/>
      <c r="AI48" s="579"/>
    </row>
    <row r="49" spans="1:35" x14ac:dyDescent="0.25">
      <c r="A49" s="579"/>
      <c r="B49" s="579"/>
      <c r="C49" s="579"/>
      <c r="D49" s="579"/>
      <c r="E49" s="579"/>
      <c r="F49" s="579"/>
      <c r="G49" s="579"/>
      <c r="H49" s="579"/>
      <c r="I49" s="579"/>
      <c r="J49" s="579"/>
      <c r="K49" s="579"/>
      <c r="L49" s="579"/>
      <c r="M49" s="579"/>
      <c r="N49" s="579"/>
      <c r="O49" s="579"/>
      <c r="P49" s="579"/>
      <c r="Q49" s="579"/>
      <c r="R49" s="579"/>
      <c r="S49" s="579"/>
      <c r="T49" s="579"/>
      <c r="U49" s="579"/>
      <c r="V49" s="579"/>
      <c r="W49" s="579"/>
      <c r="X49" s="579"/>
      <c r="Y49" s="579"/>
      <c r="Z49" s="579"/>
      <c r="AA49" s="579"/>
      <c r="AB49" s="579"/>
      <c r="AC49" s="579"/>
      <c r="AD49" s="579"/>
      <c r="AE49" s="579"/>
      <c r="AF49" s="579"/>
      <c r="AG49" s="579"/>
      <c r="AH49" s="579"/>
      <c r="AI49" s="579"/>
    </row>
    <row r="50" spans="1:35" x14ac:dyDescent="0.25">
      <c r="A50" s="579"/>
      <c r="B50" s="579"/>
      <c r="C50" s="579"/>
      <c r="D50" s="579"/>
      <c r="E50" s="579"/>
      <c r="F50" s="579"/>
      <c r="G50" s="579"/>
      <c r="H50" s="579"/>
      <c r="I50" s="579"/>
      <c r="J50" s="579"/>
      <c r="K50" s="579"/>
      <c r="L50" s="579"/>
      <c r="M50" s="579"/>
      <c r="N50" s="579"/>
      <c r="O50" s="579"/>
      <c r="P50" s="579"/>
      <c r="Q50" s="579"/>
      <c r="R50" s="579"/>
      <c r="S50" s="579"/>
      <c r="T50" s="579"/>
      <c r="U50" s="579"/>
      <c r="V50" s="579"/>
      <c r="W50" s="579"/>
      <c r="X50" s="579"/>
      <c r="Y50" s="579"/>
      <c r="Z50" s="579"/>
      <c r="AA50" s="579"/>
      <c r="AB50" s="579"/>
      <c r="AC50" s="579"/>
      <c r="AD50" s="579"/>
      <c r="AE50" s="579"/>
      <c r="AF50" s="579"/>
      <c r="AG50" s="579"/>
      <c r="AH50" s="579"/>
      <c r="AI50" s="579"/>
    </row>
    <row r="51" spans="1:35" x14ac:dyDescent="0.25">
      <c r="A51" s="579"/>
      <c r="B51" s="579"/>
      <c r="C51" s="579"/>
      <c r="D51" s="579"/>
      <c r="E51" s="579"/>
      <c r="F51" s="579"/>
      <c r="G51" s="579"/>
      <c r="H51" s="579"/>
      <c r="I51" s="579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79"/>
      <c r="AF51" s="579"/>
      <c r="AG51" s="579"/>
      <c r="AH51" s="579"/>
      <c r="AI51" s="579"/>
    </row>
    <row r="52" spans="1:35" x14ac:dyDescent="0.25">
      <c r="A52" s="579"/>
      <c r="B52" s="579"/>
      <c r="C52" s="579"/>
      <c r="D52" s="579"/>
      <c r="E52" s="579"/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79"/>
      <c r="AF52" s="579"/>
      <c r="AG52" s="579"/>
      <c r="AH52" s="579"/>
      <c r="AI52" s="579"/>
    </row>
    <row r="53" spans="1:35" x14ac:dyDescent="0.25">
      <c r="A53" s="579"/>
      <c r="B53" s="579"/>
      <c r="C53" s="579"/>
      <c r="D53" s="579"/>
      <c r="E53" s="579"/>
      <c r="F53" s="579"/>
      <c r="G53" s="579"/>
      <c r="H53" s="579"/>
      <c r="I53" s="579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79"/>
      <c r="AF53" s="579"/>
      <c r="AG53" s="579"/>
      <c r="AH53" s="579"/>
      <c r="AI53" s="579"/>
    </row>
    <row r="54" spans="1:35" x14ac:dyDescent="0.25">
      <c r="A54" s="579"/>
      <c r="B54" s="579"/>
      <c r="C54" s="579"/>
      <c r="D54" s="579"/>
      <c r="E54" s="579"/>
      <c r="F54" s="579"/>
      <c r="G54" s="579"/>
      <c r="H54" s="579"/>
      <c r="I54" s="579"/>
      <c r="J54" s="579"/>
      <c r="K54" s="579"/>
      <c r="L54" s="579"/>
      <c r="M54" s="579"/>
      <c r="N54" s="579"/>
      <c r="O54" s="579"/>
      <c r="P54" s="579"/>
      <c r="Q54" s="579"/>
      <c r="R54" s="579"/>
      <c r="S54" s="579"/>
      <c r="T54" s="579"/>
      <c r="U54" s="579"/>
      <c r="V54" s="579"/>
      <c r="W54" s="579"/>
      <c r="X54" s="579"/>
      <c r="Y54" s="579"/>
      <c r="Z54" s="579"/>
      <c r="AA54" s="579"/>
      <c r="AB54" s="579"/>
      <c r="AC54" s="579"/>
      <c r="AD54" s="579"/>
      <c r="AE54" s="579"/>
      <c r="AF54" s="579"/>
      <c r="AG54" s="579"/>
      <c r="AH54" s="579"/>
      <c r="AI54" s="579"/>
    </row>
    <row r="55" spans="1:35" x14ac:dyDescent="0.25">
      <c r="A55" s="579"/>
      <c r="B55" s="579"/>
      <c r="C55" s="579"/>
      <c r="D55" s="579"/>
      <c r="E55" s="579"/>
      <c r="F55" s="579"/>
      <c r="G55" s="579"/>
      <c r="H55" s="579"/>
      <c r="I55" s="579"/>
      <c r="J55" s="579"/>
      <c r="K55" s="579"/>
      <c r="L55" s="579"/>
      <c r="M55" s="579"/>
      <c r="N55" s="579"/>
      <c r="O55" s="579"/>
      <c r="P55" s="579"/>
      <c r="Q55" s="579"/>
      <c r="R55" s="579"/>
      <c r="S55" s="579"/>
      <c r="T55" s="579"/>
      <c r="U55" s="579"/>
      <c r="V55" s="579"/>
      <c r="W55" s="579"/>
      <c r="X55" s="579"/>
      <c r="Y55" s="579"/>
      <c r="Z55" s="579"/>
      <c r="AA55" s="579"/>
      <c r="AB55" s="579"/>
      <c r="AC55" s="579"/>
      <c r="AD55" s="579"/>
      <c r="AE55" s="579"/>
      <c r="AF55" s="579"/>
      <c r="AG55" s="579"/>
      <c r="AH55" s="579"/>
      <c r="AI55" s="579"/>
    </row>
  </sheetData>
  <sheetProtection algorithmName="SHA-512" hashValue="HA61jMV/RuWzMR3SRlhFtZA/3EVv2p4WzQiN1m45o9GyNvPpPOl+tKhhMjUVHniNB4nDc/9p/pzmXAzwFgvx0Q==" saltValue="6mq4Dh1/TbEXfMa/PIVLgQ==" spinCount="100000" sheet="1" objects="1" scenarios="1"/>
  <mergeCells count="1">
    <mergeCell ref="C30:F30"/>
  </mergeCells>
  <phoneticPr fontI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事業者情報フォーム表示">
                <anchor moveWithCells="1" sizeWithCells="1">
                  <from>
                    <xdr:col>3</xdr:col>
                    <xdr:colOff>266700</xdr:colOff>
                    <xdr:row>9</xdr:row>
                    <xdr:rowOff>133350</xdr:rowOff>
                  </from>
                  <to>
                    <xdr:col>6</xdr:col>
                    <xdr:colOff>457200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受給者情報シート表示">
                <anchor moveWithCells="1" sizeWithCells="1">
                  <from>
                    <xdr:col>11</xdr:col>
                    <xdr:colOff>314325</xdr:colOff>
                    <xdr:row>20</xdr:row>
                    <xdr:rowOff>57150</xdr:rowOff>
                  </from>
                  <to>
                    <xdr:col>14</xdr:col>
                    <xdr:colOff>161925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>
    <tabColor rgb="FFFFFF00"/>
  </sheetPr>
  <dimension ref="A1:AI51"/>
  <sheetViews>
    <sheetView showGridLines="0" showRowColHeaders="0" zoomScale="85" zoomScaleNormal="85" workbookViewId="0">
      <selection activeCell="K11" sqref="K11:O16"/>
    </sheetView>
  </sheetViews>
  <sheetFormatPr defaultColWidth="9" defaultRowHeight="24.4" customHeight="1" x14ac:dyDescent="0.25"/>
  <cols>
    <col min="2" max="2" width="9.59765625" customWidth="1"/>
    <col min="3" max="3" width="9.86328125" customWidth="1"/>
    <col min="4" max="5" width="15.1328125" customWidth="1"/>
    <col min="6" max="6" width="8.3984375" customWidth="1"/>
    <col min="7" max="7" width="9.86328125" customWidth="1"/>
    <col min="8" max="9" width="15.1328125" customWidth="1"/>
    <col min="11" max="11" width="3.73046875" customWidth="1"/>
    <col min="13" max="14" width="16.1328125" customWidth="1"/>
    <col min="15" max="15" width="6.265625" customWidth="1"/>
  </cols>
  <sheetData>
    <row r="1" spans="1:35" ht="42" customHeight="1" x14ac:dyDescent="0.25">
      <c r="A1" s="579"/>
      <c r="B1" s="592" t="s">
        <v>759</v>
      </c>
      <c r="C1" s="593"/>
      <c r="D1" s="593"/>
      <c r="E1" s="593"/>
      <c r="F1" s="593"/>
      <c r="G1" s="594"/>
      <c r="H1" s="593"/>
      <c r="I1" s="593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</row>
    <row r="2" spans="1:35" ht="24.4" customHeight="1" x14ac:dyDescent="0.25">
      <c r="A2" s="579"/>
      <c r="B2" s="564" t="s">
        <v>670</v>
      </c>
      <c r="C2" s="513"/>
      <c r="D2" s="565"/>
      <c r="E2" s="566"/>
      <c r="F2" s="513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  <c r="S2" s="514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</row>
    <row r="3" spans="1:35" ht="12" customHeight="1" x14ac:dyDescent="0.25">
      <c r="A3" s="579"/>
      <c r="B3" s="515"/>
      <c r="D3" s="568"/>
      <c r="E3" s="569"/>
      <c r="G3" s="570"/>
      <c r="H3" s="571"/>
      <c r="I3" s="571"/>
      <c r="J3" s="571"/>
      <c r="K3" s="571"/>
      <c r="L3" s="571"/>
      <c r="M3" s="571"/>
      <c r="N3" s="571"/>
      <c r="O3" s="571"/>
      <c r="P3" s="571"/>
      <c r="Q3" s="571"/>
      <c r="R3" s="571"/>
      <c r="S3" s="330"/>
      <c r="T3" s="579"/>
      <c r="U3" s="579"/>
      <c r="V3" s="579"/>
      <c r="W3" s="579"/>
      <c r="X3" s="579"/>
      <c r="Y3" s="579"/>
      <c r="Z3" s="579"/>
      <c r="AA3" s="579"/>
      <c r="AB3" s="579"/>
      <c r="AC3" s="579"/>
      <c r="AD3" s="579"/>
      <c r="AE3" s="579"/>
      <c r="AF3" s="579"/>
      <c r="AG3" s="579"/>
      <c r="AH3" s="579"/>
      <c r="AI3" s="579"/>
    </row>
    <row r="4" spans="1:35" ht="24.4" customHeight="1" x14ac:dyDescent="0.25">
      <c r="A4" s="579"/>
      <c r="B4" s="329"/>
      <c r="C4" s="572" t="s">
        <v>723</v>
      </c>
      <c r="D4" s="568"/>
      <c r="E4" s="569"/>
      <c r="G4" s="571"/>
      <c r="H4" s="571"/>
      <c r="I4" s="571"/>
      <c r="J4" s="571"/>
      <c r="K4" s="571"/>
      <c r="L4" s="571"/>
      <c r="M4" s="571"/>
      <c r="N4" s="571"/>
      <c r="O4" s="571"/>
      <c r="P4" s="571"/>
      <c r="Q4" s="571"/>
      <c r="R4" s="571"/>
      <c r="S4" s="330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</row>
    <row r="5" spans="1:35" ht="24.4" customHeight="1" x14ac:dyDescent="0.25">
      <c r="A5" s="579"/>
      <c r="B5" s="329"/>
      <c r="C5" s="555">
        <v>1</v>
      </c>
      <c r="D5" s="556" t="str">
        <f ca="1">IF(INDIRECT("data2!E11")="","",INDIRECT("data2!E11"))</f>
        <v/>
      </c>
      <c r="E5" s="556" t="str">
        <f ca="1">IF(INDIRECT("data2!F11")="","",INDIRECT("data2!F11"))</f>
        <v/>
      </c>
      <c r="F5" s="569"/>
      <c r="G5" s="555">
        <v>16</v>
      </c>
      <c r="H5" s="556" t="str">
        <f ca="1">IF(INDIRECT("data2!E26")="","",INDIRECT("data2!E26"))</f>
        <v/>
      </c>
      <c r="I5" s="556" t="str">
        <f ca="1">IF(INDIRECT("data2!F26")="","",INDIRECT("data2!F26"))</f>
        <v/>
      </c>
      <c r="K5" s="528"/>
      <c r="L5" s="513"/>
      <c r="M5" s="529"/>
      <c r="N5" s="513"/>
      <c r="O5" s="514"/>
      <c r="S5" s="330"/>
      <c r="T5" s="579"/>
      <c r="U5" s="579"/>
      <c r="V5" s="579"/>
      <c r="W5" s="579"/>
      <c r="X5" s="579"/>
      <c r="Y5" s="579"/>
      <c r="Z5" s="579"/>
      <c r="AA5" s="579"/>
      <c r="AB5" s="579"/>
      <c r="AC5" s="579"/>
      <c r="AD5" s="579"/>
      <c r="AE5" s="579"/>
      <c r="AF5" s="579"/>
      <c r="AG5" s="579"/>
      <c r="AH5" s="579"/>
      <c r="AI5" s="579"/>
    </row>
    <row r="6" spans="1:35" ht="24.4" customHeight="1" x14ac:dyDescent="0.25">
      <c r="A6" s="579"/>
      <c r="B6" s="329"/>
      <c r="C6" s="555">
        <v>2</v>
      </c>
      <c r="D6" s="556" t="str">
        <f ca="1">IF(INDIRECT("data2!E12")="","",INDIRECT("data2!E12"))</f>
        <v/>
      </c>
      <c r="E6" s="556" t="str">
        <f ca="1">IF(INDIRECT("data2!F12")="","",INDIRECT("data2!F12"))</f>
        <v/>
      </c>
      <c r="F6" s="569"/>
      <c r="G6" s="555">
        <v>17</v>
      </c>
      <c r="H6" s="556" t="str">
        <f ca="1">IF(INDIRECT("data2!E27")="","",INDIRECT("data2!E27"))</f>
        <v/>
      </c>
      <c r="I6" s="556" t="str">
        <f ca="1">IF(INDIRECT("data2!F27")="","",INDIRECT("data2!F27"))</f>
        <v/>
      </c>
      <c r="K6" s="515"/>
      <c r="L6" s="666" t="s">
        <v>664</v>
      </c>
      <c r="M6" s="666"/>
      <c r="N6" s="666"/>
      <c r="O6" s="330"/>
      <c r="S6" s="330"/>
      <c r="T6" s="579"/>
      <c r="U6" s="579"/>
      <c r="V6" s="579"/>
      <c r="W6" s="579"/>
      <c r="X6" s="579"/>
      <c r="Y6" s="579"/>
      <c r="Z6" s="579"/>
      <c r="AA6" s="579"/>
      <c r="AB6" s="579"/>
      <c r="AC6" s="579"/>
      <c r="AD6" s="579"/>
      <c r="AE6" s="579"/>
      <c r="AF6" s="579"/>
      <c r="AG6" s="579"/>
      <c r="AH6" s="579"/>
      <c r="AI6" s="579"/>
    </row>
    <row r="7" spans="1:35" ht="24.4" customHeight="1" x14ac:dyDescent="0.25">
      <c r="A7" s="579"/>
      <c r="B7" s="329"/>
      <c r="C7" s="555">
        <v>3</v>
      </c>
      <c r="D7" s="556" t="str">
        <f ca="1">IF(INDIRECT("data2!E13")="","",INDIRECT("data2!E13"))</f>
        <v/>
      </c>
      <c r="E7" s="556" t="str">
        <f ca="1">IF(INDIRECT("data2!F13")="","",INDIRECT("data2!F13"))</f>
        <v/>
      </c>
      <c r="F7" s="569"/>
      <c r="G7" s="555">
        <v>18</v>
      </c>
      <c r="H7" s="556" t="str">
        <f ca="1">IF(INDIRECT("data2!E28")="","",INDIRECT("data2!E28"))</f>
        <v/>
      </c>
      <c r="I7" s="556" t="str">
        <f ca="1">IF(INDIRECT("data2!F28")="","",INDIRECT("data2!F28"))</f>
        <v/>
      </c>
      <c r="K7" s="515"/>
      <c r="L7" s="667">
        <f>data2!A2</f>
        <v>1</v>
      </c>
      <c r="M7" s="668" t="str">
        <f>IF(data2!E2="","",data2!E2)</f>
        <v/>
      </c>
      <c r="N7" s="668" t="str">
        <f>IF(data2!F2="","",data2!F2)</f>
        <v/>
      </c>
      <c r="O7" s="330"/>
      <c r="S7" s="330"/>
      <c r="T7" s="579"/>
      <c r="U7" s="579"/>
      <c r="V7" s="579"/>
      <c r="W7" s="579"/>
      <c r="X7" s="579"/>
      <c r="Y7" s="579"/>
      <c r="Z7" s="579"/>
      <c r="AA7" s="579"/>
      <c r="AB7" s="579"/>
      <c r="AC7" s="579"/>
      <c r="AD7" s="579"/>
      <c r="AE7" s="579"/>
      <c r="AF7" s="579"/>
      <c r="AG7" s="579"/>
      <c r="AH7" s="579"/>
      <c r="AI7" s="579"/>
    </row>
    <row r="8" spans="1:35" ht="24.4" customHeight="1" x14ac:dyDescent="0.25">
      <c r="A8" s="579"/>
      <c r="B8" s="329"/>
      <c r="C8" s="555">
        <v>4</v>
      </c>
      <c r="D8" s="556" t="str">
        <f ca="1">IF(INDIRECT("data2!E14")="","",INDIRECT("data2!E14"))</f>
        <v/>
      </c>
      <c r="E8" s="556" t="str">
        <f ca="1">IF(INDIRECT("data2!F14")="","",INDIRECT("data2!F14"))</f>
        <v/>
      </c>
      <c r="F8" s="569"/>
      <c r="G8" s="555">
        <v>19</v>
      </c>
      <c r="H8" s="556" t="str">
        <f ca="1">IF(INDIRECT("data2!E29")="","",INDIRECT("data2!E29"))</f>
        <v/>
      </c>
      <c r="I8" s="556" t="str">
        <f ca="1">IF(INDIRECT("data2!F29")="","",INDIRECT("data2!F29"))</f>
        <v/>
      </c>
      <c r="K8" s="515"/>
      <c r="L8" s="667"/>
      <c r="M8" s="668"/>
      <c r="N8" s="668"/>
      <c r="O8" s="330"/>
      <c r="S8" s="330"/>
      <c r="T8" s="579"/>
      <c r="U8" s="579"/>
      <c r="V8" s="579"/>
      <c r="W8" s="579"/>
      <c r="X8" s="579"/>
      <c r="Y8" s="579"/>
      <c r="Z8" s="579"/>
      <c r="AA8" s="579"/>
      <c r="AB8" s="579"/>
      <c r="AC8" s="579"/>
      <c r="AD8" s="579"/>
      <c r="AE8" s="579"/>
      <c r="AF8" s="579"/>
      <c r="AG8" s="579"/>
      <c r="AH8" s="579"/>
      <c r="AI8" s="579"/>
    </row>
    <row r="9" spans="1:35" ht="24.4" customHeight="1" x14ac:dyDescent="0.25">
      <c r="A9" s="579"/>
      <c r="B9" s="329"/>
      <c r="C9" s="555">
        <v>5</v>
      </c>
      <c r="D9" s="556" t="str">
        <f ca="1">IF(INDIRECT("data2!E15")="","",INDIRECT("data2!E15"))</f>
        <v/>
      </c>
      <c r="E9" s="556" t="str">
        <f ca="1">IF(INDIRECT("data2!F15")="","",INDIRECT("data2!F15"))</f>
        <v/>
      </c>
      <c r="F9" s="569"/>
      <c r="G9" s="555">
        <v>20</v>
      </c>
      <c r="H9" s="556" t="str">
        <f ca="1">IF(INDIRECT("data2!E30")="","",INDIRECT("data2!E30"))</f>
        <v/>
      </c>
      <c r="I9" s="556" t="str">
        <f ca="1">IF(INDIRECT("data2!F30")="","",INDIRECT("data2!F30"))</f>
        <v/>
      </c>
      <c r="K9" s="331"/>
      <c r="L9" s="332"/>
      <c r="M9" s="332"/>
      <c r="N9" s="332"/>
      <c r="O9" s="333"/>
      <c r="S9" s="330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9"/>
    </row>
    <row r="10" spans="1:35" ht="24.4" customHeight="1" x14ac:dyDescent="0.25">
      <c r="A10" s="579"/>
      <c r="B10" s="329"/>
      <c r="C10" s="555">
        <v>6</v>
      </c>
      <c r="D10" s="556" t="str">
        <f ca="1">IF(INDIRECT("data2!E16")="","",INDIRECT("data2!E16"))</f>
        <v/>
      </c>
      <c r="E10" s="556" t="str">
        <f ca="1">IF(INDIRECT("data2!F16")="","",INDIRECT("data2!F16"))</f>
        <v/>
      </c>
      <c r="F10" s="569"/>
      <c r="G10" s="555">
        <v>21</v>
      </c>
      <c r="H10" s="556" t="str">
        <f ca="1">IF(INDIRECT("data2!E31")="","",INDIRECT("data2!E31"))</f>
        <v/>
      </c>
      <c r="I10" s="556" t="str">
        <f ca="1">IF(INDIRECT("data2!F31")="","",INDIRECT("data2!F31"))</f>
        <v/>
      </c>
      <c r="S10" s="330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79"/>
    </row>
    <row r="11" spans="1:35" ht="24.4" customHeight="1" x14ac:dyDescent="0.25">
      <c r="A11" s="579"/>
      <c r="B11" s="329"/>
      <c r="C11" s="555">
        <v>7</v>
      </c>
      <c r="D11" s="556" t="str">
        <f ca="1">IF(INDIRECT("data2!E17")="","",INDIRECT("data2!E17"))</f>
        <v/>
      </c>
      <c r="E11" s="556" t="str">
        <f ca="1">IF(INDIRECT("data2!F17")="","",INDIRECT("data2!F17"))</f>
        <v/>
      </c>
      <c r="F11" s="569"/>
      <c r="G11" s="555">
        <v>22</v>
      </c>
      <c r="H11" s="556" t="str">
        <f ca="1">IF(INDIRECT("data2!E32")="","",INDIRECT("data2!E32"))</f>
        <v/>
      </c>
      <c r="I11" s="556" t="str">
        <f ca="1">IF(INDIRECT("data2!F32")="","",INDIRECT("data2!F32"))</f>
        <v/>
      </c>
      <c r="K11" s="527"/>
      <c r="L11" s="513"/>
      <c r="M11" s="513"/>
      <c r="N11" s="513"/>
      <c r="O11" s="514"/>
      <c r="S11" s="330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9"/>
    </row>
    <row r="12" spans="1:35" ht="24.4" customHeight="1" x14ac:dyDescent="0.25">
      <c r="A12" s="579"/>
      <c r="B12" s="329"/>
      <c r="C12" s="555">
        <v>8</v>
      </c>
      <c r="D12" s="556" t="str">
        <f ca="1">IF(INDIRECT("data2!E18")="","",INDIRECT("data2!E18"))</f>
        <v/>
      </c>
      <c r="E12" s="556" t="str">
        <f ca="1">IF(INDIRECT("data2!F18")="","",INDIRECT("data2!F18"))</f>
        <v/>
      </c>
      <c r="F12" s="569"/>
      <c r="G12" s="555">
        <v>23</v>
      </c>
      <c r="H12" s="556" t="str">
        <f ca="1">IF(INDIRECT("data2!E33")="","",INDIRECT("data2!E33"))</f>
        <v/>
      </c>
      <c r="I12" s="556" t="str">
        <f ca="1">IF(INDIRECT("data2!F33")="","",INDIRECT("data2!F33"))</f>
        <v/>
      </c>
      <c r="K12" s="329"/>
      <c r="M12" s="573"/>
      <c r="N12" s="573"/>
      <c r="O12" s="330"/>
      <c r="S12" s="330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579"/>
    </row>
    <row r="13" spans="1:35" ht="24.4" customHeight="1" x14ac:dyDescent="0.25">
      <c r="A13" s="579"/>
      <c r="B13" s="329"/>
      <c r="C13" s="555">
        <v>9</v>
      </c>
      <c r="D13" s="556" t="str">
        <f ca="1">IF(INDIRECT("data2!E19")="","",INDIRECT("data2!E19"))</f>
        <v/>
      </c>
      <c r="E13" s="556" t="str">
        <f ca="1">IF(INDIRECT("data2!F19")="","",INDIRECT("data2!F19"))</f>
        <v/>
      </c>
      <c r="F13" s="569"/>
      <c r="G13" s="555">
        <v>24</v>
      </c>
      <c r="H13" s="556" t="str">
        <f ca="1">IF(INDIRECT("data2!E34")="","",INDIRECT("data2!E34"))</f>
        <v/>
      </c>
      <c r="I13" s="556" t="str">
        <f ca="1">IF(INDIRECT("data2!F34")="","",INDIRECT("data2!F34"))</f>
        <v/>
      </c>
      <c r="K13" s="329"/>
      <c r="L13" s="574"/>
      <c r="M13" s="573"/>
      <c r="N13" s="573"/>
      <c r="O13" s="330"/>
      <c r="S13" s="330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79"/>
      <c r="AE13" s="579"/>
      <c r="AF13" s="579"/>
      <c r="AG13" s="579"/>
      <c r="AH13" s="579"/>
      <c r="AI13" s="579"/>
    </row>
    <row r="14" spans="1:35" ht="24.4" customHeight="1" x14ac:dyDescent="0.25">
      <c r="A14" s="579"/>
      <c r="B14" s="329"/>
      <c r="C14" s="555">
        <v>10</v>
      </c>
      <c r="D14" s="556" t="str">
        <f ca="1">IF(INDIRECT("data2!E20")="","",INDIRECT("data2!E20"))</f>
        <v/>
      </c>
      <c r="E14" s="556" t="str">
        <f ca="1">IF(INDIRECT("data2!F20")="","",INDIRECT("data2!F20"))</f>
        <v/>
      </c>
      <c r="F14" s="569"/>
      <c r="G14" s="555">
        <v>25</v>
      </c>
      <c r="H14" s="556" t="str">
        <f ca="1">IF(INDIRECT("data2!E35")="","",INDIRECT("data2!E35"))</f>
        <v/>
      </c>
      <c r="I14" s="556" t="str">
        <f ca="1">IF(INDIRECT("data2!F35")="","",INDIRECT("data2!F35"))</f>
        <v/>
      </c>
      <c r="K14" s="329"/>
      <c r="L14" s="574"/>
      <c r="M14" s="573"/>
      <c r="N14" s="573"/>
      <c r="O14" s="330"/>
      <c r="S14" s="330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79"/>
      <c r="AE14" s="579"/>
      <c r="AF14" s="579"/>
      <c r="AG14" s="579"/>
      <c r="AH14" s="579"/>
      <c r="AI14" s="579"/>
    </row>
    <row r="15" spans="1:35" ht="24.4" customHeight="1" x14ac:dyDescent="0.25">
      <c r="A15" s="579"/>
      <c r="B15" s="329"/>
      <c r="C15" s="555">
        <v>11</v>
      </c>
      <c r="D15" s="556" t="str">
        <f ca="1">IF(INDIRECT("data2!E21")="","",INDIRECT("data2!E21"))</f>
        <v/>
      </c>
      <c r="E15" s="556" t="str">
        <f ca="1">IF(INDIRECT("data2!F21")="","",INDIRECT("data2!F21"))</f>
        <v/>
      </c>
      <c r="F15" s="569"/>
      <c r="G15" s="555">
        <v>26</v>
      </c>
      <c r="H15" s="556" t="str">
        <f ca="1">IF(INDIRECT("data2!E36")="","",INDIRECT("data2!E36"))</f>
        <v/>
      </c>
      <c r="I15" s="556" t="str">
        <f ca="1">IF(INDIRECT("data2!F36")="","",INDIRECT("data2!F36"))</f>
        <v/>
      </c>
      <c r="K15" s="329"/>
      <c r="L15" s="574"/>
      <c r="M15" s="573"/>
      <c r="N15" s="573"/>
      <c r="O15" s="330"/>
      <c r="S15" s="330"/>
      <c r="T15" s="579"/>
      <c r="U15" s="579"/>
      <c r="V15" s="579"/>
      <c r="W15" s="579"/>
      <c r="X15" s="579"/>
      <c r="Y15" s="579"/>
      <c r="Z15" s="579"/>
      <c r="AA15" s="579"/>
      <c r="AB15" s="579"/>
      <c r="AC15" s="579"/>
      <c r="AD15" s="579"/>
      <c r="AE15" s="579"/>
      <c r="AF15" s="579"/>
      <c r="AG15" s="579"/>
      <c r="AH15" s="579"/>
      <c r="AI15" s="579"/>
    </row>
    <row r="16" spans="1:35" ht="24.4" customHeight="1" x14ac:dyDescent="0.25">
      <c r="A16" s="579"/>
      <c r="B16" s="329"/>
      <c r="C16" s="555">
        <v>12</v>
      </c>
      <c r="D16" s="556" t="str">
        <f ca="1">IF(INDIRECT("data2!E22")="","",INDIRECT("data2!E22"))</f>
        <v/>
      </c>
      <c r="E16" s="556" t="str">
        <f ca="1">IF(INDIRECT("data2!F22")="","",INDIRECT("data2!F22"))</f>
        <v/>
      </c>
      <c r="F16" s="569"/>
      <c r="G16" s="555">
        <v>27</v>
      </c>
      <c r="H16" s="556" t="str">
        <f ca="1">IF(INDIRECT("data2!E37")="","",INDIRECT("data2!E37"))</f>
        <v/>
      </c>
      <c r="I16" s="556" t="str">
        <f ca="1">IF(INDIRECT("data2!F37")="","",INDIRECT("data2!F37"))</f>
        <v/>
      </c>
      <c r="K16" s="329"/>
      <c r="L16" s="575"/>
      <c r="O16" s="330"/>
      <c r="S16" s="330"/>
      <c r="T16" s="579"/>
      <c r="U16" s="579"/>
      <c r="V16" s="579"/>
      <c r="W16" s="579"/>
      <c r="X16" s="579"/>
      <c r="Y16" s="579"/>
      <c r="Z16" s="579"/>
      <c r="AA16" s="579"/>
      <c r="AB16" s="579"/>
      <c r="AC16" s="579"/>
      <c r="AD16" s="579"/>
      <c r="AE16" s="579"/>
      <c r="AF16" s="579"/>
      <c r="AG16" s="579"/>
      <c r="AH16" s="579"/>
      <c r="AI16" s="579"/>
    </row>
    <row r="17" spans="1:35" ht="24.4" customHeight="1" x14ac:dyDescent="0.25">
      <c r="A17" s="579"/>
      <c r="B17" s="329"/>
      <c r="C17" s="555">
        <v>13</v>
      </c>
      <c r="D17" s="556" t="str">
        <f ca="1">IF(INDIRECT("data2!E23")="","",INDIRECT("data2!E23"))</f>
        <v/>
      </c>
      <c r="E17" s="556" t="str">
        <f ca="1">IF(INDIRECT("data2!F23")="","",INDIRECT("data2!F23"))</f>
        <v/>
      </c>
      <c r="F17" s="569"/>
      <c r="G17" s="555">
        <v>28</v>
      </c>
      <c r="H17" s="556" t="str">
        <f ca="1">IF(INDIRECT("data2!E38")="","",INDIRECT("data2!E38"))</f>
        <v/>
      </c>
      <c r="I17" s="556" t="str">
        <f ca="1">IF(INDIRECT("data2!F38")="","",INDIRECT("data2!F38"))</f>
        <v/>
      </c>
      <c r="K17" s="331"/>
      <c r="L17" s="332"/>
      <c r="M17" s="332"/>
      <c r="N17" s="332"/>
      <c r="O17" s="333"/>
      <c r="S17" s="330"/>
      <c r="T17" s="579"/>
      <c r="U17" s="579"/>
      <c r="V17" s="579"/>
      <c r="W17" s="579"/>
      <c r="X17" s="579"/>
      <c r="Y17" s="579"/>
      <c r="Z17" s="579"/>
      <c r="AA17" s="579"/>
      <c r="AB17" s="579"/>
      <c r="AC17" s="579"/>
      <c r="AD17" s="579"/>
      <c r="AE17" s="579"/>
      <c r="AF17" s="579"/>
      <c r="AG17" s="579"/>
      <c r="AH17" s="579"/>
      <c r="AI17" s="579"/>
    </row>
    <row r="18" spans="1:35" ht="24.4" customHeight="1" x14ac:dyDescent="0.25">
      <c r="A18" s="579"/>
      <c r="B18" s="329"/>
      <c r="C18" s="555">
        <v>14</v>
      </c>
      <c r="D18" s="556" t="str">
        <f ca="1">IF(INDIRECT("data2!E24")="","",INDIRECT("data2!E24"))</f>
        <v/>
      </c>
      <c r="E18" s="556" t="str">
        <f ca="1">IF(INDIRECT("data2!F24")="","",INDIRECT("data2!F24"))</f>
        <v/>
      </c>
      <c r="F18" s="569"/>
      <c r="G18" s="555">
        <v>29</v>
      </c>
      <c r="H18" s="556" t="str">
        <f ca="1">IF(INDIRECT("data2!E39")="","",INDIRECT("data2!E39"))</f>
        <v/>
      </c>
      <c r="I18" s="556" t="str">
        <f ca="1">IF(INDIRECT("data2!F39")="","",INDIRECT("data2!F39"))</f>
        <v/>
      </c>
      <c r="S18" s="330"/>
      <c r="T18" s="579"/>
      <c r="U18" s="579"/>
      <c r="V18" s="579"/>
      <c r="W18" s="579"/>
      <c r="X18" s="579"/>
      <c r="Y18" s="579"/>
      <c r="Z18" s="579"/>
      <c r="AA18" s="579"/>
      <c r="AB18" s="579"/>
      <c r="AC18" s="579"/>
      <c r="AD18" s="579"/>
      <c r="AE18" s="579"/>
      <c r="AF18" s="579"/>
      <c r="AG18" s="579"/>
      <c r="AH18" s="579"/>
      <c r="AI18" s="579"/>
    </row>
    <row r="19" spans="1:35" ht="24.4" customHeight="1" x14ac:dyDescent="0.25">
      <c r="A19" s="579"/>
      <c r="B19" s="329"/>
      <c r="C19" s="555">
        <v>15</v>
      </c>
      <c r="D19" s="556" t="str">
        <f ca="1">IF(INDIRECT("data2!E25")="","",INDIRECT("data2!E25"))</f>
        <v/>
      </c>
      <c r="E19" s="556" t="str">
        <f ca="1">IF(INDIRECT("data2!F25")="","",INDIRECT("data2!F25"))</f>
        <v/>
      </c>
      <c r="F19" s="569"/>
      <c r="G19" s="555">
        <v>30</v>
      </c>
      <c r="H19" s="556" t="str">
        <f ca="1">IF(INDIRECT("data2!E40")="","",INDIRECT("data2!E40"))</f>
        <v/>
      </c>
      <c r="I19" s="556" t="str">
        <f ca="1">IF(INDIRECT("data2!F40")="","",INDIRECT("data2!F40"))</f>
        <v/>
      </c>
      <c r="S19" s="330"/>
      <c r="T19" s="579"/>
      <c r="U19" s="579"/>
      <c r="V19" s="579"/>
      <c r="W19" s="579"/>
      <c r="X19" s="579"/>
      <c r="Y19" s="579"/>
      <c r="Z19" s="579"/>
      <c r="AA19" s="579"/>
      <c r="AB19" s="579"/>
      <c r="AC19" s="579"/>
      <c r="AD19" s="579"/>
      <c r="AE19" s="579"/>
      <c r="AF19" s="579"/>
      <c r="AG19" s="579"/>
      <c r="AH19" s="579"/>
      <c r="AI19" s="579"/>
    </row>
    <row r="20" spans="1:35" ht="24.4" customHeight="1" x14ac:dyDescent="0.25">
      <c r="A20" s="579"/>
      <c r="B20" s="329"/>
      <c r="D20" s="568"/>
      <c r="E20" s="569"/>
      <c r="F20" s="569"/>
      <c r="S20" s="330"/>
      <c r="T20" s="579"/>
      <c r="U20" s="579"/>
      <c r="V20" s="579"/>
      <c r="W20" s="579"/>
      <c r="X20" s="579"/>
      <c r="Y20" s="579"/>
      <c r="Z20" s="579"/>
      <c r="AA20" s="579"/>
      <c r="AB20" s="579"/>
      <c r="AC20" s="579"/>
      <c r="AD20" s="579"/>
      <c r="AE20" s="579"/>
      <c r="AF20" s="579"/>
      <c r="AG20" s="579"/>
      <c r="AH20" s="579"/>
      <c r="AI20" s="579"/>
    </row>
    <row r="21" spans="1:35" ht="24.4" customHeight="1" x14ac:dyDescent="0.25">
      <c r="A21" s="579"/>
      <c r="B21" s="329"/>
      <c r="D21" s="568"/>
      <c r="E21" s="569"/>
      <c r="F21" s="569"/>
      <c r="S21" s="330"/>
      <c r="T21" s="579"/>
      <c r="U21" s="579"/>
      <c r="V21" s="579"/>
      <c r="W21" s="579"/>
      <c r="X21" s="579"/>
      <c r="Y21" s="579"/>
      <c r="Z21" s="579"/>
      <c r="AA21" s="579"/>
      <c r="AB21" s="579"/>
      <c r="AC21" s="579"/>
      <c r="AD21" s="579"/>
      <c r="AE21" s="579"/>
      <c r="AF21" s="579"/>
      <c r="AG21" s="579"/>
      <c r="AH21" s="579"/>
      <c r="AI21" s="579"/>
    </row>
    <row r="22" spans="1:35" ht="24.4" customHeight="1" x14ac:dyDescent="0.25">
      <c r="A22" s="579"/>
      <c r="B22" s="329"/>
      <c r="D22" s="568"/>
      <c r="E22" s="569"/>
      <c r="F22" s="569"/>
      <c r="K22" t="str">
        <f>IF(ライセンス2!$D$8="ok","状態：ライセンス認証完了","状態：ライセンス未認証")</f>
        <v>状態：ライセンス未認証</v>
      </c>
      <c r="N22" s="598" t="s">
        <v>766</v>
      </c>
      <c r="S22" s="330"/>
      <c r="T22" s="579"/>
      <c r="U22" s="579"/>
      <c r="V22" s="579"/>
      <c r="W22" s="579"/>
      <c r="X22" s="579"/>
      <c r="Y22" s="579"/>
      <c r="Z22" s="579"/>
      <c r="AA22" s="579"/>
      <c r="AB22" s="579"/>
      <c r="AC22" s="579"/>
      <c r="AD22" s="579"/>
      <c r="AE22" s="579"/>
      <c r="AF22" s="579"/>
      <c r="AG22" s="579"/>
      <c r="AH22" s="579"/>
      <c r="AI22" s="579"/>
    </row>
    <row r="23" spans="1:35" ht="24.4" customHeight="1" x14ac:dyDescent="0.25">
      <c r="A23" s="579"/>
      <c r="B23" s="329"/>
      <c r="D23" s="568"/>
      <c r="E23" s="569"/>
      <c r="F23" s="569"/>
      <c r="S23" s="330"/>
      <c r="T23" s="579"/>
      <c r="U23" s="579"/>
      <c r="V23" s="579"/>
      <c r="W23" s="579"/>
      <c r="X23" s="579"/>
      <c r="Y23" s="579"/>
      <c r="Z23" s="579"/>
      <c r="AA23" s="579"/>
      <c r="AB23" s="579"/>
      <c r="AC23" s="579"/>
      <c r="AD23" s="579"/>
      <c r="AE23" s="579"/>
      <c r="AF23" s="579"/>
      <c r="AG23" s="579"/>
      <c r="AH23" s="579"/>
      <c r="AI23" s="579"/>
    </row>
    <row r="24" spans="1:35" ht="24.4" customHeight="1" x14ac:dyDescent="0.25">
      <c r="A24" s="579"/>
      <c r="B24" s="329"/>
      <c r="D24" s="568"/>
      <c r="E24" s="569"/>
      <c r="F24" s="569"/>
      <c r="S24" s="330"/>
      <c r="T24" s="579"/>
      <c r="U24" s="579"/>
      <c r="V24" s="579"/>
      <c r="W24" s="579"/>
      <c r="X24" s="579"/>
      <c r="Y24" s="579"/>
      <c r="Z24" s="579"/>
      <c r="AA24" s="579"/>
      <c r="AB24" s="579"/>
      <c r="AC24" s="579"/>
      <c r="AD24" s="579"/>
      <c r="AE24" s="579"/>
      <c r="AF24" s="579"/>
      <c r="AG24" s="579"/>
      <c r="AH24" s="579"/>
      <c r="AI24" s="579"/>
    </row>
    <row r="25" spans="1:35" ht="24.4" customHeight="1" x14ac:dyDescent="0.25">
      <c r="A25" s="579"/>
      <c r="B25" s="329"/>
      <c r="D25" s="568"/>
      <c r="E25" s="569"/>
      <c r="F25" s="569"/>
      <c r="S25" s="330"/>
      <c r="T25" s="579"/>
      <c r="U25" s="579"/>
      <c r="V25" s="579"/>
      <c r="W25" s="579"/>
      <c r="X25" s="579"/>
      <c r="Y25" s="579"/>
      <c r="Z25" s="579"/>
      <c r="AA25" s="579"/>
      <c r="AB25" s="579"/>
      <c r="AC25" s="579"/>
      <c r="AD25" s="579"/>
      <c r="AE25" s="579"/>
      <c r="AF25" s="579"/>
      <c r="AG25" s="579"/>
      <c r="AH25" s="579"/>
      <c r="AI25" s="579"/>
    </row>
    <row r="26" spans="1:35" ht="24.4" customHeight="1" x14ac:dyDescent="0.25">
      <c r="A26" s="579"/>
      <c r="B26" s="329"/>
      <c r="D26" s="568"/>
      <c r="E26" s="569"/>
      <c r="F26" s="569"/>
      <c r="S26" s="330"/>
      <c r="T26" s="579"/>
      <c r="U26" s="579"/>
      <c r="V26" s="579"/>
      <c r="W26" s="579"/>
      <c r="X26" s="579"/>
      <c r="Y26" s="579"/>
      <c r="Z26" s="579"/>
      <c r="AA26" s="579"/>
      <c r="AB26" s="579"/>
      <c r="AC26" s="579"/>
      <c r="AD26" s="579"/>
      <c r="AE26" s="579"/>
      <c r="AF26" s="579"/>
      <c r="AG26" s="579"/>
      <c r="AH26" s="579"/>
      <c r="AI26" s="579"/>
    </row>
    <row r="27" spans="1:35" ht="24.4" customHeight="1" x14ac:dyDescent="0.25">
      <c r="A27" s="579"/>
      <c r="B27" s="331"/>
      <c r="C27" s="332"/>
      <c r="D27" s="576"/>
      <c r="E27" s="577"/>
      <c r="F27" s="577"/>
      <c r="G27" s="332"/>
      <c r="H27" s="332"/>
      <c r="I27" s="332"/>
      <c r="J27" s="332"/>
      <c r="K27" s="332"/>
      <c r="L27" s="332"/>
      <c r="M27" s="332"/>
      <c r="N27" s="332"/>
      <c r="O27" s="332"/>
      <c r="P27" s="332"/>
      <c r="Q27" s="332"/>
      <c r="R27" s="332"/>
      <c r="S27" s="333"/>
      <c r="T27" s="579"/>
      <c r="U27" s="579"/>
      <c r="V27" s="579"/>
      <c r="W27" s="579"/>
      <c r="X27" s="579"/>
      <c r="Y27" s="579"/>
      <c r="Z27" s="579"/>
      <c r="AA27" s="579"/>
      <c r="AB27" s="579"/>
      <c r="AC27" s="579"/>
      <c r="AD27" s="579"/>
      <c r="AE27" s="579"/>
      <c r="AF27" s="579"/>
      <c r="AG27" s="579"/>
      <c r="AH27" s="579"/>
      <c r="AI27" s="579"/>
    </row>
    <row r="28" spans="1:35" ht="24.4" customHeight="1" x14ac:dyDescent="0.25">
      <c r="A28" s="579"/>
      <c r="B28" s="579"/>
      <c r="C28" s="579"/>
      <c r="D28" s="582"/>
      <c r="E28" s="583"/>
      <c r="F28" s="583"/>
      <c r="G28" s="579"/>
      <c r="H28" s="579"/>
      <c r="I28" s="579"/>
      <c r="J28" s="579"/>
      <c r="K28" s="579"/>
      <c r="L28" s="579"/>
      <c r="M28" s="579"/>
      <c r="N28" s="579"/>
      <c r="O28" s="579"/>
      <c r="P28" s="579"/>
      <c r="Q28" s="579"/>
      <c r="R28" s="579"/>
      <c r="S28" s="579"/>
      <c r="T28" s="579"/>
      <c r="U28" s="579"/>
      <c r="V28" s="579"/>
      <c r="W28" s="579"/>
      <c r="X28" s="579"/>
      <c r="Y28" s="579"/>
      <c r="Z28" s="579"/>
      <c r="AA28" s="579"/>
      <c r="AB28" s="579"/>
      <c r="AC28" s="579"/>
      <c r="AD28" s="579"/>
      <c r="AE28" s="579"/>
      <c r="AF28" s="579"/>
      <c r="AG28" s="579"/>
      <c r="AH28" s="579"/>
      <c r="AI28" s="579"/>
    </row>
    <row r="29" spans="1:35" ht="24.4" customHeight="1" x14ac:dyDescent="0.25">
      <c r="A29" s="579"/>
      <c r="B29" s="579"/>
      <c r="C29" s="579"/>
      <c r="D29" s="582"/>
      <c r="E29" s="583"/>
      <c r="F29" s="583"/>
      <c r="G29" s="579"/>
      <c r="H29" s="579"/>
      <c r="I29" s="579"/>
      <c r="J29" s="579"/>
      <c r="K29" s="579"/>
      <c r="L29" s="579"/>
      <c r="M29" s="579"/>
      <c r="N29" s="579"/>
      <c r="O29" s="579"/>
      <c r="P29" s="579"/>
      <c r="Q29" s="579"/>
      <c r="R29" s="579"/>
      <c r="S29" s="579"/>
      <c r="T29" s="579"/>
      <c r="U29" s="579"/>
      <c r="V29" s="579"/>
      <c r="W29" s="579"/>
      <c r="X29" s="579"/>
      <c r="Y29" s="579"/>
      <c r="Z29" s="579"/>
      <c r="AA29" s="579"/>
      <c r="AB29" s="579"/>
      <c r="AC29" s="579"/>
      <c r="AD29" s="579"/>
      <c r="AE29" s="579"/>
      <c r="AF29" s="579"/>
      <c r="AG29" s="579"/>
      <c r="AH29" s="579"/>
      <c r="AI29" s="579"/>
    </row>
    <row r="30" spans="1:35" ht="24.4" customHeight="1" x14ac:dyDescent="0.25">
      <c r="A30" s="579"/>
      <c r="B30" s="579"/>
      <c r="C30" s="579"/>
      <c r="D30" s="582"/>
      <c r="E30" s="583"/>
      <c r="F30" s="583"/>
      <c r="G30" s="579"/>
      <c r="H30" s="579"/>
      <c r="I30" s="579"/>
      <c r="J30" s="579"/>
      <c r="K30" s="579"/>
      <c r="L30" s="579"/>
      <c r="M30" s="579"/>
      <c r="N30" s="579"/>
      <c r="O30" s="579"/>
      <c r="P30" s="579"/>
      <c r="Q30" s="579"/>
      <c r="R30" s="579"/>
      <c r="S30" s="579"/>
      <c r="T30" s="579"/>
      <c r="U30" s="579"/>
      <c r="V30" s="579"/>
      <c r="W30" s="579"/>
      <c r="X30" s="579"/>
      <c r="Y30" s="579"/>
      <c r="Z30" s="579"/>
      <c r="AA30" s="579"/>
      <c r="AB30" s="579"/>
      <c r="AC30" s="579"/>
      <c r="AD30" s="579"/>
      <c r="AE30" s="579"/>
      <c r="AF30" s="579"/>
      <c r="AG30" s="579"/>
      <c r="AH30" s="579"/>
      <c r="AI30" s="579"/>
    </row>
    <row r="31" spans="1:35" ht="24.4" customHeight="1" x14ac:dyDescent="0.25">
      <c r="A31" s="579"/>
      <c r="B31" s="579"/>
      <c r="C31" s="579"/>
      <c r="D31" s="582"/>
      <c r="E31" s="583"/>
      <c r="F31" s="583"/>
      <c r="G31" s="579"/>
      <c r="H31" s="579"/>
      <c r="I31" s="579"/>
      <c r="J31" s="579"/>
      <c r="K31" s="579"/>
      <c r="L31" s="579"/>
      <c r="M31" s="579"/>
      <c r="N31" s="579"/>
      <c r="O31" s="579"/>
      <c r="P31" s="579"/>
      <c r="Q31" s="579"/>
      <c r="R31" s="579"/>
      <c r="S31" s="579"/>
      <c r="T31" s="579"/>
      <c r="U31" s="579"/>
      <c r="V31" s="579"/>
      <c r="W31" s="579"/>
      <c r="X31" s="579"/>
      <c r="Y31" s="579"/>
      <c r="Z31" s="579"/>
      <c r="AA31" s="579"/>
      <c r="AB31" s="579"/>
      <c r="AC31" s="579"/>
      <c r="AD31" s="579"/>
      <c r="AE31" s="579"/>
      <c r="AF31" s="579"/>
      <c r="AG31" s="579"/>
      <c r="AH31" s="579"/>
      <c r="AI31" s="579"/>
    </row>
    <row r="32" spans="1:35" ht="24.4" customHeight="1" x14ac:dyDescent="0.25">
      <c r="A32" s="579"/>
      <c r="B32" s="579"/>
      <c r="C32" s="579"/>
      <c r="D32" s="582"/>
      <c r="E32" s="583"/>
      <c r="F32" s="583"/>
      <c r="G32" s="579"/>
      <c r="H32" s="579"/>
      <c r="I32" s="579"/>
      <c r="J32" s="579"/>
      <c r="K32" s="579"/>
      <c r="L32" s="579"/>
      <c r="M32" s="579"/>
      <c r="N32" s="579"/>
      <c r="O32" s="579"/>
      <c r="P32" s="579"/>
      <c r="Q32" s="579"/>
      <c r="R32" s="579"/>
      <c r="S32" s="579"/>
      <c r="T32" s="579"/>
      <c r="U32" s="579"/>
      <c r="V32" s="579"/>
      <c r="W32" s="579"/>
      <c r="X32" s="579"/>
      <c r="Y32" s="579"/>
      <c r="Z32" s="579"/>
      <c r="AA32" s="579"/>
      <c r="AB32" s="579"/>
      <c r="AC32" s="579"/>
      <c r="AD32" s="579"/>
      <c r="AE32" s="579"/>
      <c r="AF32" s="579"/>
      <c r="AG32" s="579"/>
      <c r="AH32" s="579"/>
      <c r="AI32" s="579"/>
    </row>
    <row r="33" spans="1:35" ht="24.4" customHeight="1" x14ac:dyDescent="0.25">
      <c r="A33" s="579"/>
      <c r="B33" s="579"/>
      <c r="C33" s="579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79"/>
      <c r="T33" s="579"/>
      <c r="U33" s="579"/>
      <c r="V33" s="579"/>
      <c r="W33" s="579"/>
      <c r="X33" s="579"/>
      <c r="Y33" s="579"/>
      <c r="Z33" s="579"/>
      <c r="AA33" s="579"/>
      <c r="AB33" s="579"/>
      <c r="AC33" s="579"/>
      <c r="AD33" s="579"/>
      <c r="AE33" s="579"/>
      <c r="AF33" s="579"/>
      <c r="AG33" s="579"/>
      <c r="AH33" s="579"/>
      <c r="AI33" s="579"/>
    </row>
    <row r="34" spans="1:35" ht="24.4" customHeight="1" x14ac:dyDescent="0.25">
      <c r="A34" s="579"/>
      <c r="B34" s="579"/>
      <c r="C34" s="579"/>
      <c r="D34" s="579"/>
      <c r="E34" s="579"/>
      <c r="F34" s="579"/>
      <c r="G34" s="579"/>
      <c r="H34" s="579"/>
      <c r="I34" s="579"/>
      <c r="J34" s="579"/>
      <c r="K34" s="579"/>
      <c r="L34" s="579"/>
      <c r="M34" s="579"/>
      <c r="N34" s="579"/>
      <c r="O34" s="579"/>
      <c r="P34" s="579"/>
      <c r="Q34" s="579"/>
      <c r="R34" s="579"/>
      <c r="S34" s="579"/>
      <c r="T34" s="579"/>
      <c r="U34" s="579"/>
      <c r="V34" s="579"/>
      <c r="W34" s="579"/>
      <c r="X34" s="579"/>
      <c r="Y34" s="579"/>
      <c r="Z34" s="579"/>
      <c r="AA34" s="579"/>
      <c r="AB34" s="579"/>
      <c r="AC34" s="579"/>
      <c r="AD34" s="579"/>
      <c r="AE34" s="579"/>
      <c r="AF34" s="579"/>
      <c r="AG34" s="579"/>
      <c r="AH34" s="579"/>
      <c r="AI34" s="579"/>
    </row>
    <row r="35" spans="1:35" ht="24.4" customHeight="1" x14ac:dyDescent="0.25">
      <c r="A35" s="579"/>
      <c r="B35" s="579"/>
      <c r="C35" s="579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9"/>
      <c r="P35" s="579"/>
      <c r="Q35" s="579"/>
      <c r="R35" s="579"/>
      <c r="S35" s="579"/>
      <c r="T35" s="579"/>
      <c r="U35" s="579"/>
      <c r="V35" s="579"/>
      <c r="W35" s="579"/>
      <c r="X35" s="579"/>
      <c r="Y35" s="579"/>
      <c r="Z35" s="579"/>
      <c r="AA35" s="579"/>
      <c r="AB35" s="579"/>
      <c r="AC35" s="579"/>
      <c r="AD35" s="579"/>
      <c r="AE35" s="579"/>
      <c r="AF35" s="579"/>
      <c r="AG35" s="579"/>
      <c r="AH35" s="579"/>
      <c r="AI35" s="579"/>
    </row>
    <row r="36" spans="1:35" ht="24.4" customHeight="1" x14ac:dyDescent="0.25">
      <c r="A36" s="579"/>
      <c r="B36" s="579"/>
      <c r="C36" s="579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79"/>
      <c r="P36" s="579"/>
      <c r="Q36" s="579"/>
      <c r="R36" s="579"/>
      <c r="S36" s="579"/>
      <c r="T36" s="579"/>
      <c r="U36" s="579"/>
      <c r="V36" s="579"/>
      <c r="W36" s="579"/>
      <c r="X36" s="579"/>
      <c r="Y36" s="579"/>
      <c r="Z36" s="579"/>
      <c r="AA36" s="579"/>
      <c r="AB36" s="579"/>
      <c r="AC36" s="579"/>
      <c r="AD36" s="579"/>
      <c r="AE36" s="579"/>
      <c r="AF36" s="579"/>
      <c r="AG36" s="579"/>
      <c r="AH36" s="579"/>
      <c r="AI36" s="579"/>
    </row>
    <row r="37" spans="1:35" ht="24.4" customHeight="1" x14ac:dyDescent="0.25">
      <c r="A37" s="579"/>
      <c r="B37" s="579"/>
      <c r="C37" s="579"/>
      <c r="D37" s="579"/>
      <c r="E37" s="579"/>
      <c r="F37" s="579"/>
      <c r="G37" s="579"/>
      <c r="H37" s="579"/>
      <c r="I37" s="579"/>
      <c r="J37" s="579"/>
      <c r="K37" s="579"/>
      <c r="L37" s="579"/>
      <c r="M37" s="579"/>
      <c r="N37" s="579"/>
      <c r="O37" s="579"/>
      <c r="P37" s="579"/>
      <c r="Q37" s="579"/>
      <c r="R37" s="579"/>
      <c r="S37" s="579"/>
      <c r="T37" s="579"/>
      <c r="U37" s="579"/>
      <c r="V37" s="579"/>
      <c r="W37" s="579"/>
      <c r="X37" s="579"/>
      <c r="Y37" s="579"/>
      <c r="Z37" s="579"/>
      <c r="AA37" s="579"/>
      <c r="AB37" s="579"/>
      <c r="AC37" s="579"/>
      <c r="AD37" s="579"/>
      <c r="AE37" s="579"/>
      <c r="AF37" s="579"/>
      <c r="AG37" s="579"/>
      <c r="AH37" s="579"/>
      <c r="AI37" s="579"/>
    </row>
    <row r="38" spans="1:35" ht="24.4" customHeight="1" x14ac:dyDescent="0.25">
      <c r="A38" s="579"/>
      <c r="B38" s="579"/>
      <c r="C38" s="579"/>
      <c r="D38" s="579"/>
      <c r="E38" s="579"/>
      <c r="F38" s="579"/>
      <c r="G38" s="579"/>
      <c r="H38" s="579"/>
      <c r="I38" s="579"/>
      <c r="J38" s="579"/>
      <c r="K38" s="579"/>
      <c r="L38" s="579"/>
      <c r="M38" s="579"/>
      <c r="N38" s="579"/>
      <c r="O38" s="579"/>
      <c r="P38" s="579"/>
      <c r="Q38" s="579"/>
      <c r="R38" s="579"/>
      <c r="S38" s="579"/>
      <c r="T38" s="579"/>
      <c r="U38" s="579"/>
      <c r="V38" s="579"/>
      <c r="W38" s="579"/>
      <c r="X38" s="579"/>
      <c r="Y38" s="579"/>
      <c r="Z38" s="579"/>
      <c r="AA38" s="579"/>
      <c r="AB38" s="579"/>
      <c r="AC38" s="579"/>
      <c r="AD38" s="579"/>
      <c r="AE38" s="579"/>
      <c r="AF38" s="579"/>
      <c r="AG38" s="579"/>
      <c r="AH38" s="579"/>
      <c r="AI38" s="579"/>
    </row>
    <row r="39" spans="1:35" ht="24.4" customHeight="1" x14ac:dyDescent="0.25">
      <c r="A39" s="579"/>
      <c r="B39" s="579"/>
      <c r="C39" s="579"/>
      <c r="D39" s="579"/>
      <c r="E39" s="579"/>
      <c r="F39" s="579"/>
      <c r="G39" s="579"/>
      <c r="H39" s="579"/>
      <c r="I39" s="579"/>
      <c r="J39" s="579"/>
      <c r="K39" s="579"/>
      <c r="L39" s="579"/>
      <c r="M39" s="579"/>
      <c r="N39" s="579"/>
      <c r="O39" s="579"/>
      <c r="P39" s="579"/>
      <c r="Q39" s="579"/>
      <c r="R39" s="579"/>
      <c r="S39" s="579"/>
      <c r="T39" s="579"/>
      <c r="U39" s="579"/>
      <c r="V39" s="579"/>
      <c r="W39" s="579"/>
      <c r="X39" s="579"/>
      <c r="Y39" s="579"/>
      <c r="Z39" s="579"/>
      <c r="AA39" s="579"/>
      <c r="AB39" s="579"/>
      <c r="AC39" s="579"/>
      <c r="AD39" s="579"/>
      <c r="AE39" s="579"/>
      <c r="AF39" s="579"/>
      <c r="AG39" s="579"/>
      <c r="AH39" s="579"/>
      <c r="AI39" s="579"/>
    </row>
    <row r="40" spans="1:35" ht="24.4" customHeight="1" x14ac:dyDescent="0.25">
      <c r="A40" s="579"/>
      <c r="B40" s="579"/>
      <c r="C40" s="579"/>
      <c r="D40" s="579"/>
      <c r="E40" s="579"/>
      <c r="F40" s="579"/>
      <c r="G40" s="579"/>
      <c r="H40" s="579"/>
      <c r="I40" s="579"/>
      <c r="J40" s="579"/>
      <c r="K40" s="579"/>
      <c r="L40" s="579"/>
      <c r="M40" s="579"/>
      <c r="N40" s="579"/>
      <c r="O40" s="579"/>
      <c r="P40" s="579"/>
      <c r="Q40" s="579"/>
      <c r="R40" s="579"/>
      <c r="S40" s="579"/>
      <c r="T40" s="579"/>
      <c r="U40" s="579"/>
      <c r="V40" s="579"/>
      <c r="W40" s="579"/>
      <c r="X40" s="579"/>
      <c r="Y40" s="579"/>
      <c r="Z40" s="579"/>
      <c r="AA40" s="579"/>
      <c r="AB40" s="579"/>
      <c r="AC40" s="579"/>
      <c r="AD40" s="579"/>
      <c r="AE40" s="579"/>
      <c r="AF40" s="579"/>
      <c r="AG40" s="579"/>
      <c r="AH40" s="579"/>
      <c r="AI40" s="579"/>
    </row>
    <row r="41" spans="1:35" ht="24.4" customHeight="1" x14ac:dyDescent="0.25">
      <c r="A41" s="579"/>
      <c r="B41" s="579"/>
      <c r="C41" s="579"/>
      <c r="D41" s="579"/>
      <c r="E41" s="579"/>
      <c r="F41" s="579"/>
      <c r="G41" s="579"/>
      <c r="H41" s="579"/>
      <c r="I41" s="579"/>
      <c r="J41" s="579"/>
      <c r="K41" s="579"/>
      <c r="L41" s="579"/>
      <c r="M41" s="579"/>
      <c r="N41" s="579"/>
      <c r="O41" s="579"/>
      <c r="P41" s="579"/>
      <c r="Q41" s="579"/>
      <c r="R41" s="579"/>
      <c r="S41" s="579"/>
      <c r="T41" s="579"/>
      <c r="U41" s="579"/>
      <c r="V41" s="579"/>
      <c r="W41" s="579"/>
      <c r="X41" s="579"/>
      <c r="Y41" s="579"/>
      <c r="Z41" s="579"/>
      <c r="AA41" s="579"/>
      <c r="AB41" s="579"/>
      <c r="AC41" s="579"/>
      <c r="AD41" s="579"/>
      <c r="AE41" s="579"/>
      <c r="AF41" s="579"/>
      <c r="AG41" s="579"/>
      <c r="AH41" s="579"/>
      <c r="AI41" s="579"/>
    </row>
    <row r="42" spans="1:35" ht="24.4" customHeight="1" x14ac:dyDescent="0.25">
      <c r="A42" s="579"/>
      <c r="B42" s="579"/>
      <c r="C42" s="579"/>
      <c r="D42" s="579"/>
      <c r="E42" s="579"/>
      <c r="F42" s="579"/>
      <c r="G42" s="579"/>
      <c r="H42" s="579"/>
      <c r="I42" s="579"/>
      <c r="J42" s="579"/>
      <c r="K42" s="579"/>
      <c r="L42" s="579"/>
      <c r="M42" s="579"/>
      <c r="N42" s="579"/>
      <c r="O42" s="579"/>
      <c r="P42" s="579"/>
      <c r="Q42" s="579"/>
      <c r="R42" s="579"/>
      <c r="S42" s="579"/>
      <c r="T42" s="579"/>
      <c r="U42" s="579"/>
      <c r="V42" s="579"/>
      <c r="W42" s="579"/>
      <c r="X42" s="579"/>
      <c r="Y42" s="579"/>
      <c r="Z42" s="579"/>
      <c r="AA42" s="579"/>
      <c r="AB42" s="579"/>
      <c r="AC42" s="579"/>
      <c r="AD42" s="579"/>
      <c r="AE42" s="579"/>
      <c r="AF42" s="579"/>
      <c r="AG42" s="579"/>
      <c r="AH42" s="579"/>
      <c r="AI42" s="579"/>
    </row>
    <row r="43" spans="1:35" ht="24.4" customHeight="1" x14ac:dyDescent="0.25">
      <c r="A43" s="579"/>
      <c r="B43" s="579"/>
      <c r="C43" s="579"/>
      <c r="D43" s="579"/>
      <c r="E43" s="579"/>
      <c r="F43" s="579"/>
      <c r="G43" s="579"/>
      <c r="H43" s="579"/>
      <c r="I43" s="579"/>
      <c r="J43" s="579"/>
      <c r="K43" s="579"/>
      <c r="L43" s="579"/>
      <c r="M43" s="579"/>
      <c r="N43" s="579"/>
      <c r="O43" s="579"/>
      <c r="P43" s="579"/>
      <c r="Q43" s="579"/>
      <c r="R43" s="579"/>
      <c r="S43" s="579"/>
      <c r="T43" s="579"/>
      <c r="U43" s="579"/>
      <c r="V43" s="579"/>
      <c r="W43" s="579"/>
      <c r="X43" s="579"/>
      <c r="Y43" s="579"/>
      <c r="Z43" s="579"/>
      <c r="AA43" s="579"/>
      <c r="AB43" s="579"/>
      <c r="AC43" s="579"/>
      <c r="AD43" s="579"/>
      <c r="AE43" s="579"/>
      <c r="AF43" s="579"/>
      <c r="AG43" s="579"/>
      <c r="AH43" s="579"/>
      <c r="AI43" s="579"/>
    </row>
    <row r="44" spans="1:35" ht="24.4" customHeight="1" x14ac:dyDescent="0.25">
      <c r="A44" s="579"/>
      <c r="B44" s="579"/>
      <c r="C44" s="579"/>
      <c r="D44" s="579"/>
      <c r="E44" s="579"/>
      <c r="F44" s="579"/>
      <c r="G44" s="579"/>
      <c r="H44" s="579"/>
      <c r="I44" s="579"/>
      <c r="J44" s="579"/>
      <c r="K44" s="579"/>
      <c r="L44" s="579"/>
      <c r="M44" s="579"/>
      <c r="N44" s="579"/>
      <c r="O44" s="579"/>
      <c r="P44" s="579"/>
      <c r="Q44" s="579"/>
      <c r="R44" s="579"/>
      <c r="S44" s="579"/>
      <c r="T44" s="579"/>
      <c r="U44" s="579"/>
      <c r="V44" s="579"/>
      <c r="W44" s="579"/>
      <c r="X44" s="579"/>
      <c r="Y44" s="579"/>
      <c r="Z44" s="579"/>
      <c r="AA44" s="579"/>
      <c r="AB44" s="579"/>
      <c r="AC44" s="579"/>
      <c r="AD44" s="579"/>
      <c r="AE44" s="579"/>
      <c r="AF44" s="579"/>
      <c r="AG44" s="579"/>
      <c r="AH44" s="579"/>
      <c r="AI44" s="579"/>
    </row>
    <row r="45" spans="1:35" ht="24.4" customHeight="1" x14ac:dyDescent="0.25">
      <c r="A45" s="579"/>
      <c r="B45" s="579"/>
      <c r="C45" s="579"/>
      <c r="D45" s="579"/>
      <c r="E45" s="579"/>
      <c r="F45" s="579"/>
      <c r="G45" s="579"/>
      <c r="H45" s="579"/>
      <c r="I45" s="579"/>
      <c r="J45" s="579"/>
      <c r="K45" s="579"/>
      <c r="L45" s="579"/>
      <c r="M45" s="579"/>
      <c r="N45" s="579"/>
      <c r="O45" s="579"/>
      <c r="P45" s="579"/>
      <c r="Q45" s="579"/>
      <c r="R45" s="579"/>
      <c r="S45" s="579"/>
      <c r="T45" s="579"/>
      <c r="U45" s="579"/>
      <c r="V45" s="579"/>
      <c r="W45" s="579"/>
      <c r="X45" s="579"/>
      <c r="Y45" s="579"/>
      <c r="Z45" s="579"/>
      <c r="AA45" s="579"/>
      <c r="AB45" s="579"/>
      <c r="AC45" s="579"/>
      <c r="AD45" s="579"/>
      <c r="AE45" s="579"/>
      <c r="AF45" s="579"/>
      <c r="AG45" s="579"/>
      <c r="AH45" s="579"/>
      <c r="AI45" s="579"/>
    </row>
    <row r="46" spans="1:35" ht="24.4" customHeight="1" x14ac:dyDescent="0.25">
      <c r="A46" s="579"/>
      <c r="B46" s="579"/>
      <c r="C46" s="579"/>
      <c r="D46" s="579"/>
      <c r="E46" s="579"/>
      <c r="F46" s="579"/>
      <c r="G46" s="579"/>
      <c r="H46" s="579"/>
      <c r="I46" s="579"/>
      <c r="J46" s="579"/>
      <c r="K46" s="579"/>
      <c r="L46" s="579"/>
      <c r="M46" s="579"/>
      <c r="N46" s="579"/>
      <c r="O46" s="579"/>
      <c r="P46" s="579"/>
      <c r="Q46" s="579"/>
      <c r="R46" s="579"/>
      <c r="S46" s="579"/>
      <c r="T46" s="579"/>
      <c r="U46" s="579"/>
      <c r="V46" s="579"/>
      <c r="W46" s="579"/>
      <c r="X46" s="579"/>
      <c r="Y46" s="579"/>
      <c r="Z46" s="579"/>
      <c r="AA46" s="579"/>
      <c r="AB46" s="579"/>
      <c r="AC46" s="579"/>
      <c r="AD46" s="579"/>
      <c r="AE46" s="579"/>
      <c r="AF46" s="579"/>
      <c r="AG46" s="579"/>
      <c r="AH46" s="579"/>
      <c r="AI46" s="579"/>
    </row>
    <row r="47" spans="1:35" ht="24.4" customHeight="1" x14ac:dyDescent="0.25">
      <c r="A47" s="579"/>
      <c r="B47" s="579"/>
      <c r="C47" s="579"/>
      <c r="D47" s="579"/>
      <c r="E47" s="579"/>
      <c r="F47" s="579"/>
      <c r="G47" s="579"/>
      <c r="H47" s="579"/>
      <c r="I47" s="579"/>
      <c r="J47" s="579"/>
      <c r="K47" s="579"/>
      <c r="L47" s="579"/>
      <c r="M47" s="579"/>
      <c r="N47" s="579"/>
      <c r="O47" s="579"/>
      <c r="P47" s="579"/>
      <c r="Q47" s="579"/>
      <c r="R47" s="579"/>
      <c r="S47" s="579"/>
      <c r="T47" s="579"/>
      <c r="U47" s="579"/>
      <c r="V47" s="579"/>
      <c r="W47" s="579"/>
      <c r="X47" s="579"/>
      <c r="Y47" s="579"/>
      <c r="Z47" s="579"/>
      <c r="AA47" s="579"/>
      <c r="AB47" s="579"/>
      <c r="AC47" s="579"/>
      <c r="AD47" s="579"/>
      <c r="AE47" s="579"/>
      <c r="AF47" s="579"/>
      <c r="AG47" s="579"/>
      <c r="AH47" s="579"/>
      <c r="AI47" s="579"/>
    </row>
    <row r="48" spans="1:35" ht="24.4" customHeight="1" x14ac:dyDescent="0.25">
      <c r="A48" s="579"/>
      <c r="B48" s="579"/>
      <c r="C48" s="579"/>
      <c r="D48" s="579"/>
      <c r="E48" s="579"/>
      <c r="F48" s="579"/>
      <c r="G48" s="579"/>
      <c r="H48" s="579"/>
      <c r="I48" s="579"/>
      <c r="J48" s="579"/>
      <c r="K48" s="579"/>
      <c r="L48" s="579"/>
      <c r="M48" s="579"/>
      <c r="N48" s="579"/>
      <c r="O48" s="579"/>
      <c r="P48" s="579"/>
      <c r="Q48" s="579"/>
      <c r="R48" s="579"/>
      <c r="S48" s="579"/>
      <c r="T48" s="579"/>
      <c r="U48" s="579"/>
      <c r="V48" s="579"/>
      <c r="W48" s="579"/>
      <c r="X48" s="579"/>
      <c r="Y48" s="579"/>
      <c r="Z48" s="579"/>
      <c r="AA48" s="579"/>
      <c r="AB48" s="579"/>
      <c r="AC48" s="579"/>
      <c r="AD48" s="579"/>
      <c r="AE48" s="579"/>
      <c r="AF48" s="579"/>
      <c r="AG48" s="579"/>
      <c r="AH48" s="579"/>
      <c r="AI48" s="579"/>
    </row>
    <row r="49" spans="1:35" ht="24.4" customHeight="1" x14ac:dyDescent="0.25">
      <c r="A49" s="579"/>
      <c r="B49" s="579"/>
      <c r="C49" s="579"/>
      <c r="D49" s="579"/>
      <c r="E49" s="579"/>
      <c r="F49" s="579"/>
      <c r="G49" s="579"/>
      <c r="H49" s="579"/>
      <c r="I49" s="579"/>
      <c r="J49" s="579"/>
      <c r="K49" s="579"/>
      <c r="L49" s="579"/>
      <c r="M49" s="579"/>
      <c r="N49" s="579"/>
      <c r="O49" s="579"/>
      <c r="P49" s="579"/>
      <c r="Q49" s="579"/>
      <c r="R49" s="579"/>
      <c r="S49" s="579"/>
      <c r="T49" s="579"/>
      <c r="U49" s="579"/>
      <c r="V49" s="579"/>
      <c r="W49" s="579"/>
      <c r="X49" s="579"/>
      <c r="Y49" s="579"/>
      <c r="Z49" s="579"/>
      <c r="AA49" s="579"/>
      <c r="AB49" s="579"/>
      <c r="AC49" s="579"/>
      <c r="AD49" s="579"/>
      <c r="AE49" s="579"/>
      <c r="AF49" s="579"/>
      <c r="AG49" s="579"/>
      <c r="AH49" s="579"/>
      <c r="AI49" s="579"/>
    </row>
    <row r="50" spans="1:35" ht="24.4" customHeight="1" x14ac:dyDescent="0.25">
      <c r="A50" s="579"/>
      <c r="B50" s="579"/>
      <c r="C50" s="579"/>
      <c r="D50" s="579"/>
      <c r="E50" s="579"/>
      <c r="F50" s="579"/>
      <c r="G50" s="579"/>
      <c r="H50" s="579"/>
      <c r="I50" s="579"/>
      <c r="J50" s="579"/>
      <c r="K50" s="579"/>
      <c r="L50" s="579"/>
      <c r="M50" s="579"/>
      <c r="N50" s="579"/>
      <c r="O50" s="579"/>
      <c r="P50" s="579"/>
      <c r="Q50" s="579"/>
      <c r="R50" s="579"/>
      <c r="S50" s="579"/>
      <c r="T50" s="579"/>
      <c r="U50" s="579"/>
      <c r="V50" s="579"/>
      <c r="W50" s="579"/>
      <c r="X50" s="579"/>
      <c r="Y50" s="579"/>
      <c r="Z50" s="579"/>
      <c r="AA50" s="579"/>
      <c r="AB50" s="579"/>
      <c r="AC50" s="579"/>
      <c r="AD50" s="579"/>
      <c r="AE50" s="579"/>
      <c r="AF50" s="579"/>
      <c r="AG50" s="579"/>
      <c r="AH50" s="579"/>
      <c r="AI50" s="579"/>
    </row>
    <row r="51" spans="1:35" ht="24.4" customHeight="1" x14ac:dyDescent="0.25">
      <c r="A51" s="579"/>
      <c r="B51" s="579"/>
      <c r="C51" s="579"/>
      <c r="D51" s="579"/>
      <c r="E51" s="579"/>
      <c r="F51" s="579"/>
      <c r="G51" s="579"/>
      <c r="H51" s="579"/>
      <c r="I51" s="579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79"/>
      <c r="AF51" s="579"/>
      <c r="AG51" s="579"/>
      <c r="AH51" s="579"/>
      <c r="AI51" s="579"/>
    </row>
  </sheetData>
  <sheetProtection algorithmName="SHA-512" hashValue="YFCXJ11uyMOy27Y5APhlj65YtOtAM1jv0JAphSesaDJj3RNlZJ6ieqrgzDs//RE33+9i6H0/fw0NMOPfyf0X1w==" saltValue="PCsPLvkMtluh4JsObCrQ7w==" spinCount="100000" sheet="1" objects="1" scenarios="1"/>
  <mergeCells count="4">
    <mergeCell ref="L6:N6"/>
    <mergeCell ref="L7:L8"/>
    <mergeCell ref="M7:M8"/>
    <mergeCell ref="N7:N8"/>
  </mergeCells>
  <phoneticPr fontId="1"/>
  <pageMargins left="0.7" right="0.7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9" r:id="rId4" name="Button 19">
              <controlPr defaultSize="0" print="0" autoFill="0" autoPict="0" macro="[0]!従業員情報フォーム表示">
                <anchor moveWithCells="1" sizeWithCells="1">
                  <from>
                    <xdr:col>10</xdr:col>
                    <xdr:colOff>257175</xdr:colOff>
                    <xdr:row>11</xdr:row>
                    <xdr:rowOff>76200</xdr:rowOff>
                  </from>
                  <to>
                    <xdr:col>13</xdr:col>
                    <xdr:colOff>1057275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5" name="Button 20">
              <controlPr defaultSize="0" print="0" autoFill="0" autoPict="0" macro="[0]!ID1を表示">
                <anchor moveWithCells="1" siz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2</xdr:col>
                    <xdr:colOff>704850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6" name="Button 21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704850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7" name="Button 22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6</xdr:row>
                    <xdr:rowOff>9525</xdr:rowOff>
                  </from>
                  <to>
                    <xdr:col>2</xdr:col>
                    <xdr:colOff>704850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8" name="Button 23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7</xdr:row>
                    <xdr:rowOff>9525</xdr:rowOff>
                  </from>
                  <to>
                    <xdr:col>2</xdr:col>
                    <xdr:colOff>704850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9" name="Button 24">
              <controlPr defaultSize="0" print="0" autoFill="0" autoPict="0" macro="[0]!ID5を表示">
                <anchor moveWithCells="1" siz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2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0" name="Button 25">
              <controlPr defaultSize="0" print="0" autoFill="0" autoPict="0" macro="[0]!ID6を表示">
                <anchor moveWithCells="1" sizeWithCells="1">
                  <from>
                    <xdr:col>2</xdr:col>
                    <xdr:colOff>9525</xdr:colOff>
                    <xdr:row>9</xdr:row>
                    <xdr:rowOff>9525</xdr:rowOff>
                  </from>
                  <to>
                    <xdr:col>2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1" name="Button 27">
              <controlPr defaultSize="0" print="0" autoFill="0" autoPict="0" macro="[0]!ID2を表示">
                <anchor moveWithCells="1" sizeWithCells="1">
                  <from>
                    <xdr:col>2</xdr:col>
                    <xdr:colOff>9525</xdr:colOff>
                    <xdr:row>5</xdr:row>
                    <xdr:rowOff>28575</xdr:rowOff>
                  </from>
                  <to>
                    <xdr:col>2</xdr:col>
                    <xdr:colOff>704850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12" name="Button 28">
              <controlPr defaultSize="0" print="0" autoFill="0" autoPict="0" macro="[0]!ID3を表示">
                <anchor moveWithCells="1" sizeWithCells="1">
                  <from>
                    <xdr:col>2</xdr:col>
                    <xdr:colOff>9525</xdr:colOff>
                    <xdr:row>6</xdr:row>
                    <xdr:rowOff>28575</xdr:rowOff>
                  </from>
                  <to>
                    <xdr:col>2</xdr:col>
                    <xdr:colOff>704850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3" name="Button 29">
              <controlPr defaultSize="0" print="0" autoFill="0" autoPict="0" macro="[0]!ID4を表示">
                <anchor moveWithCells="1" sizeWithCells="1">
                  <from>
                    <xdr:col>2</xdr:col>
                    <xdr:colOff>9525</xdr:colOff>
                    <xdr:row>7</xdr:row>
                    <xdr:rowOff>28575</xdr:rowOff>
                  </from>
                  <to>
                    <xdr:col>2</xdr:col>
                    <xdr:colOff>704850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14" name="Button 36">
              <controlPr defaultSize="0" print="0" autoFill="0" autoPict="0" macro="[0]!ID11を表示">
                <anchor moveWithCells="1" siz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2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15" name="Button 37">
              <controlPr defaultSize="0" print="0" autoFill="0" autoPict="0" macro="[0]!ID12を表示">
                <anchor moveWithCells="1" sizeWithCells="1">
                  <from>
                    <xdr:col>2</xdr:col>
                    <xdr:colOff>9525</xdr:colOff>
                    <xdr:row>15</xdr:row>
                    <xdr:rowOff>9525</xdr:rowOff>
                  </from>
                  <to>
                    <xdr:col>2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16" name="Button 38">
              <controlPr defaultSize="0" print="0" autoFill="0" autoPict="0" macro="[0]!ID7を表示">
                <anchor moveWithCells="1" sizeWithCells="1">
                  <from>
                    <xdr:col>2</xdr:col>
                    <xdr:colOff>9525</xdr:colOff>
                    <xdr:row>10</xdr:row>
                    <xdr:rowOff>28575</xdr:rowOff>
                  </from>
                  <to>
                    <xdr:col>2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17" name="Button 39">
              <controlPr defaultSize="0" print="0" autoFill="0" autoPict="0" macro="[0]!ID8を表示">
                <anchor moveWithCells="1" sizeWithCells="1">
                  <from>
                    <xdr:col>2</xdr:col>
                    <xdr:colOff>9525</xdr:colOff>
                    <xdr:row>11</xdr:row>
                    <xdr:rowOff>28575</xdr:rowOff>
                  </from>
                  <to>
                    <xdr:col>2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18" name="Button 40">
              <controlPr defaultSize="0" print="0" autoFill="0" autoPict="0" macro="[0]!ID9を表示">
                <anchor moveWithCells="1" sizeWithCells="1">
                  <from>
                    <xdr:col>2</xdr:col>
                    <xdr:colOff>9525</xdr:colOff>
                    <xdr:row>12</xdr:row>
                    <xdr:rowOff>28575</xdr:rowOff>
                  </from>
                  <to>
                    <xdr:col>2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19" name="Button 41">
              <controlPr defaultSize="0" print="0" autoFill="0" autoPict="0" macro="[0]!ID10を表示">
                <anchor moveWithCells="1" sizeWithCells="1">
                  <from>
                    <xdr:col>2</xdr:col>
                    <xdr:colOff>9525</xdr:colOff>
                    <xdr:row>13</xdr:row>
                    <xdr:rowOff>28575</xdr:rowOff>
                  </from>
                  <to>
                    <xdr:col>2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0" name="Button 42">
              <controlPr defaultSize="0" print="0" autoFill="0" autoPict="0" macro="[0]!ID14を表示">
                <anchor moveWithCells="1" sizeWithCells="1">
                  <from>
                    <xdr:col>2</xdr:col>
                    <xdr:colOff>9525</xdr:colOff>
                    <xdr:row>17</xdr:row>
                    <xdr:rowOff>9525</xdr:rowOff>
                  </from>
                  <to>
                    <xdr:col>2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1" name="Button 43">
              <controlPr defaultSize="0" print="0" autoFill="0" autoPict="0" macro="[0]!ID15を表示">
                <anchor moveWithCells="1" sizeWithCells="1">
                  <from>
                    <xdr:col>2</xdr:col>
                    <xdr:colOff>9525</xdr:colOff>
                    <xdr:row>18</xdr:row>
                    <xdr:rowOff>9525</xdr:rowOff>
                  </from>
                  <to>
                    <xdr:col>2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22" name="Button 44">
              <controlPr defaultSize="0" print="0" autoFill="0" autoPict="0" macro="[0]!ID13を表示">
                <anchor moveWithCells="1" sizeWithCells="1">
                  <from>
                    <xdr:col>2</xdr:col>
                    <xdr:colOff>9525</xdr:colOff>
                    <xdr:row>16</xdr:row>
                    <xdr:rowOff>28575</xdr:rowOff>
                  </from>
                  <to>
                    <xdr:col>2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23" name="Button 60">
              <controlPr defaultSize="0" print="0" autoFill="0" autoPict="0" macro="[0]!ID20を表示">
                <anchor moveWithCells="1" sizeWithCells="1">
                  <from>
                    <xdr:col>6</xdr:col>
                    <xdr:colOff>9525</xdr:colOff>
                    <xdr:row>8</xdr:row>
                    <xdr:rowOff>9525</xdr:rowOff>
                  </from>
                  <to>
                    <xdr:col>6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24" name="Button 61">
              <controlPr defaultSize="0" print="0" autoFill="0" autoPict="0" macro="[0]!ID21を表示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6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25" name="Button 62">
              <controlPr defaultSize="0" print="0" autoFill="0" autoPict="0" macro="[0]!ID16を表示">
                <anchor moveWithCells="1" sizeWithCells="1">
                  <from>
                    <xdr:col>6</xdr:col>
                    <xdr:colOff>9525</xdr:colOff>
                    <xdr:row>4</xdr:row>
                    <xdr:rowOff>28575</xdr:rowOff>
                  </from>
                  <to>
                    <xdr:col>6</xdr:col>
                    <xdr:colOff>704850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26" name="Button 63">
              <controlPr defaultSize="0" print="0" autoFill="0" autoPict="0" macro="[0]!ID17を表示">
                <anchor moveWithCells="1" sizeWithCells="1">
                  <from>
                    <xdr:col>6</xdr:col>
                    <xdr:colOff>9525</xdr:colOff>
                    <xdr:row>5</xdr:row>
                    <xdr:rowOff>28575</xdr:rowOff>
                  </from>
                  <to>
                    <xdr:col>6</xdr:col>
                    <xdr:colOff>704850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27" name="Button 64">
              <controlPr defaultSize="0" print="0" autoFill="0" autoPict="0" macro="[0]!ID18を表示">
                <anchor moveWithCells="1" sizeWithCells="1">
                  <from>
                    <xdr:col>6</xdr:col>
                    <xdr:colOff>9525</xdr:colOff>
                    <xdr:row>6</xdr:row>
                    <xdr:rowOff>28575</xdr:rowOff>
                  </from>
                  <to>
                    <xdr:col>6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28" name="Button 65">
              <controlPr defaultSize="0" print="0" autoFill="0" autoPict="0" macro="[0]!ID19を表示">
                <anchor moveWithCells="1" sizeWithCells="1">
                  <from>
                    <xdr:col>6</xdr:col>
                    <xdr:colOff>9525</xdr:colOff>
                    <xdr:row>7</xdr:row>
                    <xdr:rowOff>28575</xdr:rowOff>
                  </from>
                  <to>
                    <xdr:col>6</xdr:col>
                    <xdr:colOff>704850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29" name="Button 66">
              <controlPr defaultSize="0" print="0" autoFill="0" autoPict="0" macro="[0]!ID26を表示">
                <anchor moveWithCells="1" sizeWithCells="1">
                  <from>
                    <xdr:col>6</xdr:col>
                    <xdr:colOff>9525</xdr:colOff>
                    <xdr:row>14</xdr:row>
                    <xdr:rowOff>9525</xdr:rowOff>
                  </from>
                  <to>
                    <xdr:col>6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30" name="Button 67">
              <controlPr defaultSize="0" print="0" autoFill="0" autoPict="0" macro="[0]!ID27を表示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31" name="Button 68">
              <controlPr defaultSize="0" print="0" autoFill="0" autoPict="0" macro="[0]!ID22を表示">
                <anchor moveWithCells="1" sizeWithCells="1">
                  <from>
                    <xdr:col>6</xdr:col>
                    <xdr:colOff>9525</xdr:colOff>
                    <xdr:row>10</xdr:row>
                    <xdr:rowOff>28575</xdr:rowOff>
                  </from>
                  <to>
                    <xdr:col>6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32" name="Button 69">
              <controlPr defaultSize="0" print="0" autoFill="0" autoPict="0" macro="[0]!ID23を表示">
                <anchor moveWithCells="1" sizeWithCells="1">
                  <from>
                    <xdr:col>6</xdr:col>
                    <xdr:colOff>9525</xdr:colOff>
                    <xdr:row>11</xdr:row>
                    <xdr:rowOff>28575</xdr:rowOff>
                  </from>
                  <to>
                    <xdr:col>6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33" name="Button 70">
              <controlPr defaultSize="0" print="0" autoFill="0" autoPict="0" macro="[0]!ID24を表示">
                <anchor moveWithCells="1" sizeWithCells="1">
                  <from>
                    <xdr:col>6</xdr:col>
                    <xdr:colOff>9525</xdr:colOff>
                    <xdr:row>12</xdr:row>
                    <xdr:rowOff>28575</xdr:rowOff>
                  </from>
                  <to>
                    <xdr:col>6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34" name="Button 71">
              <controlPr defaultSize="0" print="0" autoFill="0" autoPict="0" macro="[0]!ID25を表示">
                <anchor moveWithCells="1" sizeWithCells="1">
                  <from>
                    <xdr:col>6</xdr:col>
                    <xdr:colOff>9525</xdr:colOff>
                    <xdr:row>13</xdr:row>
                    <xdr:rowOff>28575</xdr:rowOff>
                  </from>
                  <to>
                    <xdr:col>6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35" name="Button 72">
              <controlPr defaultSize="0" print="0" autoFill="0" autoPict="0" macro="[0]!ID29を表示">
                <anchor moveWithCells="1" sizeWithCells="1">
                  <from>
                    <xdr:col>6</xdr:col>
                    <xdr:colOff>9525</xdr:colOff>
                    <xdr:row>17</xdr:row>
                    <xdr:rowOff>9525</xdr:rowOff>
                  </from>
                  <to>
                    <xdr:col>6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36" name="Button 73">
              <controlPr defaultSize="0" print="0" autoFill="0" autoPict="0" macro="[0]!ID30を表示">
                <anchor moveWithCells="1" sizeWithCells="1">
                  <from>
                    <xdr:col>6</xdr:col>
                    <xdr:colOff>9525</xdr:colOff>
                    <xdr:row>18</xdr:row>
                    <xdr:rowOff>9525</xdr:rowOff>
                  </from>
                  <to>
                    <xdr:col>6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37" name="Button 74">
              <controlPr defaultSize="0" print="0" autoFill="0" autoPict="0" macro="[0]!ID28を表示">
                <anchor moveWithCells="1" sizeWithCells="1">
                  <from>
                    <xdr:col>6</xdr:col>
                    <xdr:colOff>9525</xdr:colOff>
                    <xdr:row>16</xdr:row>
                    <xdr:rowOff>28575</xdr:rowOff>
                  </from>
                  <to>
                    <xdr:col>6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38" name="Button 75">
              <controlPr defaultSize="0" print="0" autoFill="0" autoPict="0" macro="[0]!Sheet13.従業員ID削除">
                <anchor moveWithCells="1" sizeWithCells="1">
                  <from>
                    <xdr:col>12</xdr:col>
                    <xdr:colOff>1152525</xdr:colOff>
                    <xdr:row>18</xdr:row>
                    <xdr:rowOff>85725</xdr:rowOff>
                  </from>
                  <to>
                    <xdr:col>15</xdr:col>
                    <xdr:colOff>19050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39" name="Button 76">
              <controlPr defaultSize="0" print="0" autoFill="0" autoPict="0" macro="[0]!ライセンスデータシート表示">
                <anchor moveWithCells="1" sizeWithCells="1">
                  <from>
                    <xdr:col>10</xdr:col>
                    <xdr:colOff>19050</xdr:colOff>
                    <xdr:row>18</xdr:row>
                    <xdr:rowOff>95250</xdr:rowOff>
                  </from>
                  <to>
                    <xdr:col>12</xdr:col>
                    <xdr:colOff>800100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R14"/>
  <sheetViews>
    <sheetView workbookViewId="0">
      <selection activeCell="E7" sqref="E7"/>
    </sheetView>
  </sheetViews>
  <sheetFormatPr defaultColWidth="9" defaultRowHeight="12.75" x14ac:dyDescent="0.25"/>
  <cols>
    <col min="1" max="1" width="27" style="5" customWidth="1"/>
    <col min="2" max="2" width="25.265625" style="5" customWidth="1"/>
    <col min="3" max="3" width="16.59765625" style="5" customWidth="1"/>
    <col min="4" max="9" width="13" style="5" customWidth="1"/>
    <col min="10" max="24" width="3.265625" style="5" customWidth="1"/>
    <col min="25" max="25" width="11" style="5" customWidth="1"/>
    <col min="26" max="26" width="9.265625" style="5" customWidth="1"/>
    <col min="27" max="27" width="4.1328125" style="5" customWidth="1"/>
    <col min="28" max="31" width="2.73046875" style="5" customWidth="1"/>
    <col min="32" max="34" width="2.86328125" style="5" customWidth="1"/>
    <col min="35" max="37" width="2.73046875" style="5" customWidth="1"/>
    <col min="38" max="40" width="2.86328125" style="5" customWidth="1"/>
    <col min="41" max="76" width="2.73046875" style="5" customWidth="1"/>
    <col min="77" max="103" width="2.86328125" style="5" customWidth="1"/>
    <col min="104" max="104" width="2.59765625" style="5" customWidth="1"/>
    <col min="105" max="126" width="3" style="5" customWidth="1"/>
    <col min="127" max="128" width="2.59765625" style="5" customWidth="1"/>
    <col min="129" max="156" width="2.3984375" style="5" customWidth="1"/>
    <col min="157" max="16384" width="9" style="5"/>
  </cols>
  <sheetData>
    <row r="1" spans="1:18" ht="23.25" customHeight="1" x14ac:dyDescent="0.25">
      <c r="A1" s="5" t="s">
        <v>212</v>
      </c>
      <c r="B1" s="5" t="s">
        <v>142</v>
      </c>
      <c r="C1" s="5" t="s">
        <v>95</v>
      </c>
      <c r="D1" s="5" t="s">
        <v>213</v>
      </c>
      <c r="E1" s="5" t="s">
        <v>214</v>
      </c>
      <c r="F1" s="5" t="s">
        <v>215</v>
      </c>
      <c r="G1" s="5" t="s">
        <v>216</v>
      </c>
    </row>
    <row r="2" spans="1:18" ht="15" customHeight="1" x14ac:dyDescent="0.25">
      <c r="A2" s="5" t="s">
        <v>708</v>
      </c>
      <c r="B2" s="5" t="s">
        <v>708</v>
      </c>
      <c r="C2" s="5" t="s">
        <v>708</v>
      </c>
      <c r="D2" s="223" t="s">
        <v>708</v>
      </c>
      <c r="E2" s="223" t="s">
        <v>708</v>
      </c>
      <c r="F2" s="223" t="s">
        <v>708</v>
      </c>
      <c r="G2" s="223" t="s">
        <v>708</v>
      </c>
    </row>
    <row r="3" spans="1:18" ht="25.5" customHeight="1" x14ac:dyDescent="0.25"/>
    <row r="4" spans="1:18" x14ac:dyDescent="0.25">
      <c r="I4" s="224"/>
      <c r="J4" s="224"/>
      <c r="K4" s="224"/>
      <c r="L4" s="224"/>
      <c r="M4" s="224"/>
      <c r="N4" s="224"/>
      <c r="O4" s="224"/>
      <c r="P4" s="224"/>
      <c r="Q4" s="224"/>
      <c r="R4" s="224"/>
    </row>
    <row r="5" spans="1:18" ht="13.5" customHeight="1" x14ac:dyDescent="0.25">
      <c r="A5" s="225"/>
      <c r="I5" s="224"/>
      <c r="J5" s="224"/>
      <c r="K5" s="224"/>
      <c r="L5" s="224"/>
      <c r="M5" s="224"/>
      <c r="N5" s="224"/>
      <c r="O5" s="224"/>
      <c r="P5" s="224"/>
      <c r="Q5" s="224"/>
      <c r="R5" s="224"/>
    </row>
    <row r="6" spans="1:18" x14ac:dyDescent="0.25">
      <c r="A6" s="225"/>
      <c r="I6" s="224"/>
      <c r="J6" s="224"/>
      <c r="K6" s="224"/>
      <c r="L6" s="224"/>
      <c r="M6" s="224"/>
      <c r="N6" s="224"/>
      <c r="O6" s="224"/>
      <c r="P6" s="224"/>
      <c r="Q6" s="224"/>
      <c r="R6" s="224"/>
    </row>
    <row r="7" spans="1:18" x14ac:dyDescent="0.25">
      <c r="A7" s="225"/>
      <c r="H7" s="225"/>
      <c r="I7" s="225"/>
      <c r="J7" s="225"/>
      <c r="K7" s="225"/>
      <c r="L7" s="225"/>
      <c r="M7" s="225"/>
      <c r="N7" s="225"/>
      <c r="O7" s="225"/>
      <c r="P7" s="224"/>
      <c r="Q7" s="224"/>
      <c r="R7" s="224"/>
    </row>
    <row r="8" spans="1:18" x14ac:dyDescent="0.25">
      <c r="A8" s="225"/>
      <c r="C8" s="226"/>
      <c r="D8" s="226"/>
      <c r="E8" s="226"/>
      <c r="P8" s="224"/>
      <c r="Q8" s="224"/>
      <c r="R8" s="224"/>
    </row>
    <row r="9" spans="1:18" x14ac:dyDescent="0.25">
      <c r="A9" s="225"/>
      <c r="C9" s="226"/>
      <c r="D9" s="226"/>
      <c r="E9" s="226"/>
    </row>
    <row r="10" spans="1:18" x14ac:dyDescent="0.25">
      <c r="A10" s="225"/>
      <c r="C10" s="226"/>
      <c r="D10" s="226"/>
      <c r="E10" s="226"/>
    </row>
    <row r="11" spans="1:18" x14ac:dyDescent="0.25">
      <c r="A11" s="225"/>
      <c r="C11" s="226"/>
      <c r="D11" s="226"/>
      <c r="E11" s="226"/>
    </row>
    <row r="12" spans="1:18" x14ac:dyDescent="0.25">
      <c r="A12" s="225"/>
      <c r="C12" s="226"/>
      <c r="D12" s="226"/>
      <c r="E12" s="226"/>
    </row>
    <row r="13" spans="1:18" x14ac:dyDescent="0.25">
      <c r="A13" s="225"/>
    </row>
    <row r="14" spans="1:18" x14ac:dyDescent="0.25">
      <c r="A14" s="225"/>
    </row>
  </sheetData>
  <phoneticPr fontId="1"/>
  <pageMargins left="0.7" right="0.7" top="0.75" bottom="0.75" header="0.3" footer="0.3"/>
  <pageSetup paperSize="9" scale="90" orientation="landscape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AE40"/>
  <sheetViews>
    <sheetView zoomScale="85" zoomScaleNormal="85" workbookViewId="0">
      <selection activeCell="Z2" sqref="Z2"/>
    </sheetView>
  </sheetViews>
  <sheetFormatPr defaultColWidth="6.73046875" defaultRowHeight="12.75" x14ac:dyDescent="0.25"/>
  <cols>
    <col min="1" max="2" width="5.86328125" style="5" customWidth="1"/>
    <col min="3" max="7" width="8.59765625" style="5" customWidth="1"/>
    <col min="8" max="8" width="9" style="5" customWidth="1"/>
    <col min="9" max="10" width="6.73046875" style="223"/>
    <col min="11" max="11" width="20.1328125" style="5" customWidth="1"/>
    <col min="12" max="14" width="6.73046875" style="223"/>
    <col min="15" max="25" width="6.73046875" style="5"/>
    <col min="26" max="26" width="10.86328125" style="5" customWidth="1"/>
    <col min="27" max="16384" width="6.73046875" style="5"/>
  </cols>
  <sheetData>
    <row r="1" spans="1:31" x14ac:dyDescent="0.25">
      <c r="A1" s="5" t="s">
        <v>218</v>
      </c>
      <c r="B1" s="5" t="s">
        <v>217</v>
      </c>
      <c r="C1" s="5" t="s">
        <v>219</v>
      </c>
      <c r="D1" s="5" t="s">
        <v>220</v>
      </c>
      <c r="E1" s="5" t="s">
        <v>221</v>
      </c>
      <c r="F1" s="5" t="s">
        <v>222</v>
      </c>
      <c r="G1" s="5" t="s">
        <v>223</v>
      </c>
      <c r="H1" s="5" t="s">
        <v>224</v>
      </c>
      <c r="I1" s="223" t="s">
        <v>225</v>
      </c>
      <c r="J1" s="223" t="s">
        <v>226</v>
      </c>
      <c r="K1" s="5" t="s">
        <v>227</v>
      </c>
      <c r="L1" s="223" t="s">
        <v>228</v>
      </c>
      <c r="M1" s="223" t="s">
        <v>229</v>
      </c>
      <c r="N1" s="223" t="s">
        <v>230</v>
      </c>
      <c r="O1" s="5" t="s">
        <v>231</v>
      </c>
      <c r="P1" s="5" t="s">
        <v>232</v>
      </c>
      <c r="Q1" s="5" t="s">
        <v>233</v>
      </c>
      <c r="R1" s="5" t="s">
        <v>234</v>
      </c>
      <c r="S1" s="5" t="s">
        <v>231</v>
      </c>
      <c r="T1" s="5" t="s">
        <v>232</v>
      </c>
      <c r="U1" s="5" t="s">
        <v>233</v>
      </c>
      <c r="V1" s="5" t="s">
        <v>231</v>
      </c>
      <c r="W1" s="5" t="s">
        <v>232</v>
      </c>
      <c r="X1" s="5" t="s">
        <v>233</v>
      </c>
      <c r="Y1" s="5" t="s">
        <v>637</v>
      </c>
      <c r="Z1" s="5" t="s">
        <v>731</v>
      </c>
      <c r="AA1" s="378" t="s">
        <v>643</v>
      </c>
      <c r="AB1" s="378" t="s">
        <v>643</v>
      </c>
      <c r="AC1" s="5" t="s">
        <v>235</v>
      </c>
      <c r="AD1" s="5" t="s">
        <v>236</v>
      </c>
      <c r="AE1" s="5" t="s">
        <v>237</v>
      </c>
    </row>
    <row r="2" spans="1:31" x14ac:dyDescent="0.25">
      <c r="A2" s="5">
        <v>1</v>
      </c>
      <c r="B2" s="428" t="s">
        <v>765</v>
      </c>
      <c r="R2" s="5" t="s">
        <v>764</v>
      </c>
    </row>
    <row r="4" spans="1:31" x14ac:dyDescent="0.25">
      <c r="B4" s="25"/>
      <c r="C4" s="25"/>
      <c r="D4" s="25"/>
    </row>
    <row r="5" spans="1:31" x14ac:dyDescent="0.25">
      <c r="B5" s="25"/>
      <c r="C5" s="25"/>
      <c r="D5" s="25"/>
    </row>
    <row r="6" spans="1:31" x14ac:dyDescent="0.25">
      <c r="B6" s="25"/>
      <c r="C6" s="25"/>
      <c r="D6" s="25"/>
    </row>
    <row r="11" spans="1:31" x14ac:dyDescent="0.25">
      <c r="A11" s="5">
        <v>1</v>
      </c>
      <c r="B11" s="428" t="s">
        <v>765</v>
      </c>
      <c r="R11" s="5" t="s">
        <v>764</v>
      </c>
    </row>
    <row r="12" spans="1:31" x14ac:dyDescent="0.25">
      <c r="A12" s="5">
        <v>2</v>
      </c>
      <c r="B12" s="428" t="s">
        <v>659</v>
      </c>
      <c r="R12" s="5" t="s">
        <v>563</v>
      </c>
    </row>
    <row r="13" spans="1:31" x14ac:dyDescent="0.25">
      <c r="A13" s="5">
        <v>3</v>
      </c>
      <c r="B13" s="428" t="s">
        <v>659</v>
      </c>
      <c r="R13" s="5" t="s">
        <v>563</v>
      </c>
    </row>
    <row r="14" spans="1:31" x14ac:dyDescent="0.25">
      <c r="A14" s="5">
        <v>4</v>
      </c>
      <c r="B14" s="428" t="s">
        <v>659</v>
      </c>
      <c r="R14" s="5" t="s">
        <v>563</v>
      </c>
    </row>
    <row r="15" spans="1:31" x14ac:dyDescent="0.25">
      <c r="A15" s="5">
        <v>5</v>
      </c>
      <c r="B15" s="428" t="s">
        <v>659</v>
      </c>
      <c r="R15" s="5" t="s">
        <v>563</v>
      </c>
    </row>
    <row r="16" spans="1:31" x14ac:dyDescent="0.25">
      <c r="A16" s="5">
        <v>6</v>
      </c>
      <c r="B16" s="428" t="s">
        <v>659</v>
      </c>
      <c r="R16" s="5" t="s">
        <v>563</v>
      </c>
    </row>
    <row r="17" spans="1:18" x14ac:dyDescent="0.25">
      <c r="A17" s="5">
        <v>7</v>
      </c>
      <c r="B17" s="428" t="s">
        <v>659</v>
      </c>
      <c r="R17" s="5" t="s">
        <v>563</v>
      </c>
    </row>
    <row r="18" spans="1:18" x14ac:dyDescent="0.25">
      <c r="A18" s="5">
        <v>8</v>
      </c>
      <c r="B18" s="428" t="s">
        <v>659</v>
      </c>
      <c r="R18" s="5" t="s">
        <v>563</v>
      </c>
    </row>
    <row r="19" spans="1:18" x14ac:dyDescent="0.25">
      <c r="A19" s="5">
        <v>9</v>
      </c>
      <c r="B19" s="428" t="s">
        <v>659</v>
      </c>
      <c r="R19" s="5" t="s">
        <v>563</v>
      </c>
    </row>
    <row r="20" spans="1:18" x14ac:dyDescent="0.25">
      <c r="A20" s="5">
        <v>10</v>
      </c>
      <c r="B20" s="428" t="s">
        <v>659</v>
      </c>
      <c r="R20" s="5" t="s">
        <v>563</v>
      </c>
    </row>
    <row r="21" spans="1:18" x14ac:dyDescent="0.25">
      <c r="A21" s="5">
        <v>11</v>
      </c>
      <c r="B21" s="428" t="s">
        <v>659</v>
      </c>
      <c r="R21" s="5" t="s">
        <v>563</v>
      </c>
    </row>
    <row r="22" spans="1:18" x14ac:dyDescent="0.25">
      <c r="A22" s="5">
        <v>12</v>
      </c>
      <c r="B22" s="428" t="s">
        <v>659</v>
      </c>
      <c r="R22" s="5" t="s">
        <v>563</v>
      </c>
    </row>
    <row r="23" spans="1:18" x14ac:dyDescent="0.25">
      <c r="A23" s="5">
        <v>13</v>
      </c>
      <c r="B23" s="428" t="s">
        <v>659</v>
      </c>
      <c r="R23" s="5" t="s">
        <v>563</v>
      </c>
    </row>
    <row r="24" spans="1:18" x14ac:dyDescent="0.25">
      <c r="A24" s="5">
        <v>14</v>
      </c>
      <c r="B24" s="428" t="s">
        <v>659</v>
      </c>
      <c r="R24" s="5" t="s">
        <v>563</v>
      </c>
    </row>
    <row r="25" spans="1:18" x14ac:dyDescent="0.25">
      <c r="A25" s="5">
        <v>15</v>
      </c>
      <c r="B25" s="428" t="s">
        <v>659</v>
      </c>
      <c r="R25" s="5" t="s">
        <v>563</v>
      </c>
    </row>
    <row r="26" spans="1:18" x14ac:dyDescent="0.25">
      <c r="A26" s="5">
        <v>16</v>
      </c>
      <c r="B26" s="428" t="s">
        <v>659</v>
      </c>
      <c r="R26" s="5" t="s">
        <v>563</v>
      </c>
    </row>
    <row r="27" spans="1:18" x14ac:dyDescent="0.25">
      <c r="A27" s="5">
        <v>17</v>
      </c>
      <c r="B27" s="428" t="s">
        <v>659</v>
      </c>
      <c r="R27" s="5" t="s">
        <v>563</v>
      </c>
    </row>
    <row r="28" spans="1:18" x14ac:dyDescent="0.25">
      <c r="A28" s="5">
        <v>18</v>
      </c>
      <c r="B28" s="428" t="s">
        <v>659</v>
      </c>
      <c r="R28" s="5" t="s">
        <v>563</v>
      </c>
    </row>
    <row r="29" spans="1:18" x14ac:dyDescent="0.25">
      <c r="A29" s="5">
        <v>19</v>
      </c>
      <c r="B29" s="428" t="s">
        <v>659</v>
      </c>
      <c r="R29" s="5" t="s">
        <v>563</v>
      </c>
    </row>
    <row r="30" spans="1:18" x14ac:dyDescent="0.25">
      <c r="A30" s="5">
        <v>20</v>
      </c>
      <c r="B30" s="428" t="s">
        <v>659</v>
      </c>
      <c r="R30" s="5" t="s">
        <v>563</v>
      </c>
    </row>
    <row r="31" spans="1:18" x14ac:dyDescent="0.25">
      <c r="A31" s="5">
        <v>21</v>
      </c>
      <c r="B31" s="5" t="s">
        <v>706</v>
      </c>
      <c r="R31" s="5" t="s">
        <v>707</v>
      </c>
    </row>
    <row r="32" spans="1:18" x14ac:dyDescent="0.25">
      <c r="A32" s="5">
        <v>22</v>
      </c>
      <c r="B32" s="5" t="s">
        <v>706</v>
      </c>
      <c r="R32" s="5" t="s">
        <v>707</v>
      </c>
    </row>
    <row r="33" spans="1:18" x14ac:dyDescent="0.25">
      <c r="A33" s="5">
        <v>23</v>
      </c>
      <c r="B33" s="5" t="s">
        <v>706</v>
      </c>
      <c r="R33" s="5" t="s">
        <v>707</v>
      </c>
    </row>
    <row r="34" spans="1:18" x14ac:dyDescent="0.25">
      <c r="A34" s="5">
        <v>24</v>
      </c>
      <c r="B34" s="5" t="s">
        <v>706</v>
      </c>
      <c r="R34" s="5" t="s">
        <v>707</v>
      </c>
    </row>
    <row r="35" spans="1:18" x14ac:dyDescent="0.25">
      <c r="A35" s="5">
        <v>25</v>
      </c>
      <c r="B35" s="5" t="s">
        <v>706</v>
      </c>
      <c r="R35" s="5" t="s">
        <v>707</v>
      </c>
    </row>
    <row r="36" spans="1:18" x14ac:dyDescent="0.25">
      <c r="A36" s="5">
        <v>26</v>
      </c>
      <c r="B36" s="5" t="s">
        <v>706</v>
      </c>
      <c r="R36" s="5" t="s">
        <v>707</v>
      </c>
    </row>
    <row r="37" spans="1:18" x14ac:dyDescent="0.25">
      <c r="A37" s="5">
        <v>27</v>
      </c>
      <c r="B37" s="5" t="s">
        <v>762</v>
      </c>
      <c r="R37" s="5" t="s">
        <v>761</v>
      </c>
    </row>
    <row r="38" spans="1:18" x14ac:dyDescent="0.25">
      <c r="A38" s="5">
        <v>28</v>
      </c>
      <c r="B38" s="5" t="s">
        <v>706</v>
      </c>
      <c r="R38" s="5" t="s">
        <v>707</v>
      </c>
    </row>
    <row r="39" spans="1:18" x14ac:dyDescent="0.25">
      <c r="A39" s="5">
        <v>29</v>
      </c>
      <c r="B39" s="5" t="s">
        <v>706</v>
      </c>
      <c r="R39" s="5" t="s">
        <v>707</v>
      </c>
    </row>
    <row r="40" spans="1:18" x14ac:dyDescent="0.25">
      <c r="A40" s="5">
        <v>30</v>
      </c>
      <c r="B40" s="5" t="s">
        <v>706</v>
      </c>
      <c r="R40" s="5" t="s">
        <v>707</v>
      </c>
    </row>
  </sheetData>
  <phoneticPr fontId="1"/>
  <dataValidations count="1">
    <dataValidation type="list" allowBlank="1" showInputMessage="1" showErrorMessage="1" sqref="B2 B11:B30" xr:uid="{00000000-0002-0000-0400-000000000000}">
      <formula1>"要,否"</formula1>
    </dataValidation>
  </dataValidations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"/>
  <dimension ref="A1:DQ158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H7" sqref="AH7"/>
    </sheetView>
  </sheetViews>
  <sheetFormatPr defaultColWidth="8.86328125" defaultRowHeight="12.75" x14ac:dyDescent="0.25"/>
  <cols>
    <col min="1" max="1" width="8.86328125" style="313"/>
    <col min="2" max="43" width="8.86328125" style="242"/>
    <col min="44" max="48" width="8.86328125" style="243"/>
    <col min="49" max="16384" width="8.86328125" style="242"/>
  </cols>
  <sheetData>
    <row r="1" spans="1:121" s="241" customFormat="1" ht="17.25" customHeight="1" x14ac:dyDescent="0.25">
      <c r="A1" s="312" t="s">
        <v>218</v>
      </c>
      <c r="B1" s="241" t="s">
        <v>255</v>
      </c>
      <c r="C1" s="241" t="s">
        <v>256</v>
      </c>
      <c r="D1" s="241" t="s">
        <v>257</v>
      </c>
      <c r="E1" s="241" t="s">
        <v>258</v>
      </c>
      <c r="F1" s="241" t="s">
        <v>259</v>
      </c>
      <c r="G1" s="241" t="s">
        <v>260</v>
      </c>
      <c r="H1" s="241" t="s">
        <v>261</v>
      </c>
      <c r="I1" s="241" t="s">
        <v>262</v>
      </c>
      <c r="J1" s="241" t="s">
        <v>263</v>
      </c>
      <c r="K1" s="241" t="s">
        <v>264</v>
      </c>
      <c r="L1" s="241" t="s">
        <v>265</v>
      </c>
      <c r="M1" s="241" t="s">
        <v>266</v>
      </c>
      <c r="N1" s="241" t="s">
        <v>238</v>
      </c>
      <c r="O1" s="241" t="s">
        <v>239</v>
      </c>
      <c r="P1" s="241" t="s">
        <v>240</v>
      </c>
      <c r="Q1" s="241" t="s">
        <v>241</v>
      </c>
      <c r="R1" s="241" t="s">
        <v>267</v>
      </c>
      <c r="S1" s="241" t="s">
        <v>268</v>
      </c>
      <c r="T1" s="241" t="s">
        <v>269</v>
      </c>
      <c r="U1" s="241" t="s">
        <v>270</v>
      </c>
      <c r="V1" s="241" t="s">
        <v>271</v>
      </c>
      <c r="W1" s="241" t="s">
        <v>272</v>
      </c>
      <c r="X1" s="241" t="s">
        <v>273</v>
      </c>
      <c r="Y1" s="241" t="s">
        <v>274</v>
      </c>
      <c r="Z1" s="241" t="s">
        <v>275</v>
      </c>
      <c r="AA1" s="241" t="s">
        <v>276</v>
      </c>
      <c r="AB1" s="241" t="s">
        <v>277</v>
      </c>
      <c r="AC1" s="241" t="s">
        <v>278</v>
      </c>
      <c r="AD1" s="241" t="s">
        <v>242</v>
      </c>
      <c r="AE1" s="241" t="s">
        <v>243</v>
      </c>
      <c r="AF1" s="241" t="s">
        <v>244</v>
      </c>
      <c r="AG1" s="241" t="s">
        <v>245</v>
      </c>
      <c r="AH1" s="241" t="s">
        <v>464</v>
      </c>
      <c r="AI1" s="241" t="s">
        <v>465</v>
      </c>
      <c r="AJ1" s="241" t="s">
        <v>466</v>
      </c>
      <c r="AK1" s="241" t="s">
        <v>467</v>
      </c>
      <c r="AL1" s="241" t="s">
        <v>468</v>
      </c>
      <c r="AM1" s="241" t="s">
        <v>469</v>
      </c>
      <c r="AN1" s="241" t="s">
        <v>470</v>
      </c>
      <c r="AO1" s="241" t="s">
        <v>471</v>
      </c>
      <c r="AP1" s="241" t="s">
        <v>472</v>
      </c>
      <c r="AQ1" s="241" t="s">
        <v>473</v>
      </c>
      <c r="AR1" s="241" t="s">
        <v>474</v>
      </c>
      <c r="AS1" s="241" t="s">
        <v>475</v>
      </c>
      <c r="AT1" s="241" t="s">
        <v>476</v>
      </c>
      <c r="AU1" s="241" t="s">
        <v>477</v>
      </c>
      <c r="AV1" s="241" t="s">
        <v>478</v>
      </c>
      <c r="AW1" s="241" t="s">
        <v>479</v>
      </c>
      <c r="AX1" s="241" t="s">
        <v>480</v>
      </c>
      <c r="AY1" s="241" t="s">
        <v>435</v>
      </c>
      <c r="AZ1" s="241" t="s">
        <v>436</v>
      </c>
      <c r="BA1" s="241" t="s">
        <v>437</v>
      </c>
      <c r="BB1" s="241" t="s">
        <v>438</v>
      </c>
      <c r="BC1" s="241" t="s">
        <v>439</v>
      </c>
      <c r="BD1" s="241" t="s">
        <v>440</v>
      </c>
      <c r="BE1" s="241" t="s">
        <v>441</v>
      </c>
      <c r="BF1" s="241" t="s">
        <v>442</v>
      </c>
      <c r="BG1" s="241" t="s">
        <v>443</v>
      </c>
      <c r="BH1" s="241" t="s">
        <v>444</v>
      </c>
      <c r="BI1" s="241" t="s">
        <v>445</v>
      </c>
      <c r="BJ1" s="241" t="s">
        <v>446</v>
      </c>
      <c r="BK1" s="241" t="s">
        <v>447</v>
      </c>
      <c r="BL1" s="241" t="s">
        <v>448</v>
      </c>
      <c r="BM1" s="241" t="s">
        <v>449</v>
      </c>
      <c r="BN1" s="241" t="s">
        <v>450</v>
      </c>
      <c r="BO1" s="241" t="s">
        <v>451</v>
      </c>
      <c r="BP1" s="241" t="s">
        <v>452</v>
      </c>
      <c r="BQ1" s="241" t="s">
        <v>453</v>
      </c>
      <c r="BR1" s="241" t="s">
        <v>454</v>
      </c>
      <c r="BS1" s="241" t="s">
        <v>455</v>
      </c>
      <c r="BT1" s="241" t="s">
        <v>456</v>
      </c>
      <c r="BU1" s="241" t="s">
        <v>457</v>
      </c>
      <c r="BV1" s="241" t="s">
        <v>458</v>
      </c>
      <c r="BW1" s="241" t="s">
        <v>459</v>
      </c>
      <c r="BX1" s="241" t="s">
        <v>460</v>
      </c>
      <c r="BY1" s="241" t="s">
        <v>461</v>
      </c>
      <c r="BZ1" s="241" t="s">
        <v>462</v>
      </c>
      <c r="CA1" s="241" t="s">
        <v>463</v>
      </c>
      <c r="CB1" s="241" t="s">
        <v>246</v>
      </c>
      <c r="CC1" s="241" t="s">
        <v>247</v>
      </c>
      <c r="CD1" s="241" t="s">
        <v>248</v>
      </c>
      <c r="CE1" s="241" t="s">
        <v>249</v>
      </c>
      <c r="CF1" s="241" t="s">
        <v>250</v>
      </c>
      <c r="CG1" s="241" t="s">
        <v>251</v>
      </c>
      <c r="CH1" s="241" t="s">
        <v>252</v>
      </c>
      <c r="CI1" s="241" t="s">
        <v>253</v>
      </c>
      <c r="CJ1" s="241" t="s">
        <v>254</v>
      </c>
      <c r="CK1" s="241" t="s">
        <v>279</v>
      </c>
      <c r="CL1" s="241" t="s">
        <v>280</v>
      </c>
      <c r="CM1" s="241" t="s">
        <v>281</v>
      </c>
      <c r="CN1" s="241" t="s">
        <v>282</v>
      </c>
      <c r="CO1" s="241" t="s">
        <v>283</v>
      </c>
      <c r="CP1" s="241" t="s">
        <v>284</v>
      </c>
      <c r="CQ1" s="241" t="s">
        <v>285</v>
      </c>
      <c r="CR1" s="241" t="s">
        <v>286</v>
      </c>
      <c r="CS1" s="241" t="s">
        <v>287</v>
      </c>
      <c r="CT1" s="241" t="s">
        <v>288</v>
      </c>
      <c r="CU1" s="241" t="s">
        <v>289</v>
      </c>
      <c r="CV1" s="241" t="s">
        <v>294</v>
      </c>
      <c r="CW1" s="241" t="s">
        <v>290</v>
      </c>
      <c r="CX1" s="241" t="s">
        <v>291</v>
      </c>
      <c r="CY1" s="241" t="s">
        <v>292</v>
      </c>
      <c r="CZ1" s="241" t="s">
        <v>293</v>
      </c>
      <c r="DA1" s="241" t="s">
        <v>419</v>
      </c>
      <c r="DB1" s="241" t="s">
        <v>420</v>
      </c>
      <c r="DC1" s="241" t="s">
        <v>421</v>
      </c>
      <c r="DD1" s="241" t="s">
        <v>422</v>
      </c>
      <c r="DE1" s="241" t="s">
        <v>423</v>
      </c>
      <c r="DF1" s="241" t="s">
        <v>424</v>
      </c>
      <c r="DG1" s="241" t="s">
        <v>425</v>
      </c>
      <c r="DH1" s="241" t="s">
        <v>426</v>
      </c>
      <c r="DI1" s="241" t="s">
        <v>427</v>
      </c>
      <c r="DJ1" s="241" t="s">
        <v>428</v>
      </c>
      <c r="DK1" s="241" t="s">
        <v>429</v>
      </c>
      <c r="DL1" s="241" t="s">
        <v>430</v>
      </c>
      <c r="DM1" s="241" t="s">
        <v>431</v>
      </c>
      <c r="DN1" s="241" t="s">
        <v>432</v>
      </c>
      <c r="DO1" s="241" t="s">
        <v>433</v>
      </c>
      <c r="DP1" s="241" t="s">
        <v>434</v>
      </c>
    </row>
    <row r="2" spans="1:121" ht="17.25" customHeight="1" x14ac:dyDescent="0.25">
      <c r="A2" s="315">
        <v>1</v>
      </c>
      <c r="B2" s="429" t="s">
        <v>517</v>
      </c>
      <c r="C2" s="429" t="s">
        <v>518</v>
      </c>
      <c r="D2" s="429" t="s">
        <v>519</v>
      </c>
      <c r="E2" s="429" t="s">
        <v>520</v>
      </c>
      <c r="F2" s="429" t="s">
        <v>521</v>
      </c>
      <c r="G2" s="429" t="s">
        <v>522</v>
      </c>
      <c r="H2" s="429" t="s">
        <v>523</v>
      </c>
      <c r="I2" s="429" t="s">
        <v>524</v>
      </c>
      <c r="J2" s="429" t="s">
        <v>525</v>
      </c>
      <c r="K2" s="429" t="s">
        <v>526</v>
      </c>
      <c r="L2" s="429" t="s">
        <v>527</v>
      </c>
      <c r="M2" s="429" t="s">
        <v>528</v>
      </c>
      <c r="N2" s="431"/>
      <c r="O2" s="312"/>
      <c r="Q2" s="312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282"/>
      <c r="AS2" s="282"/>
      <c r="AT2" s="282"/>
      <c r="AU2" s="282"/>
      <c r="AV2" s="258"/>
      <c r="AW2" s="258"/>
      <c r="AX2" s="258"/>
      <c r="AY2" s="430"/>
      <c r="AZ2" s="430"/>
      <c r="BA2" s="430"/>
      <c r="BB2" s="430"/>
      <c r="BC2" s="430"/>
      <c r="BD2" s="430"/>
      <c r="BE2" s="430"/>
      <c r="BF2" s="430"/>
      <c r="BG2" s="430"/>
      <c r="BH2" s="430"/>
      <c r="BI2" s="430"/>
      <c r="BJ2" s="430"/>
      <c r="BL2" s="430"/>
      <c r="BM2" s="430"/>
      <c r="BN2" s="430"/>
      <c r="BO2" s="430"/>
      <c r="CJ2" s="430"/>
      <c r="CK2" s="430"/>
      <c r="CL2" s="430"/>
      <c r="CM2" s="430"/>
      <c r="CN2" s="430"/>
      <c r="CO2" s="430"/>
      <c r="CP2" s="430"/>
      <c r="CQ2" s="430"/>
      <c r="CR2" s="430"/>
      <c r="CS2" s="430"/>
      <c r="CT2" s="430"/>
      <c r="CU2" s="430"/>
      <c r="CW2" s="430"/>
      <c r="CX2" s="259"/>
      <c r="CY2" s="259"/>
      <c r="CZ2" s="259"/>
      <c r="DA2" s="430"/>
      <c r="DL2" s="430"/>
    </row>
    <row r="3" spans="1:121" ht="17.25" customHeight="1" x14ac:dyDescent="0.25">
      <c r="AR3" s="242"/>
      <c r="AS3" s="242"/>
      <c r="AT3" s="242"/>
      <c r="AU3" s="242"/>
      <c r="AV3" s="242"/>
    </row>
    <row r="4" spans="1:121" ht="35.25" customHeight="1" x14ac:dyDescent="0.25">
      <c r="B4" s="244" t="s">
        <v>413</v>
      </c>
      <c r="C4" s="245">
        <f>SUM(AH2:AS2)+AT2</f>
        <v>0</v>
      </c>
      <c r="D4" s="246"/>
      <c r="E4" s="247" t="s">
        <v>412</v>
      </c>
      <c r="F4" s="248">
        <f>SUM(AY2:BJ2)+BK2</f>
        <v>0</v>
      </c>
      <c r="G4" s="246"/>
      <c r="H4" s="247" t="s">
        <v>3</v>
      </c>
      <c r="I4" s="245">
        <f t="shared" ref="I4:T4" si="0">AH2-AY2</f>
        <v>0</v>
      </c>
      <c r="J4" s="245">
        <f t="shared" si="0"/>
        <v>0</v>
      </c>
      <c r="K4" s="245">
        <f t="shared" si="0"/>
        <v>0</v>
      </c>
      <c r="L4" s="245">
        <f t="shared" si="0"/>
        <v>0</v>
      </c>
      <c r="M4" s="245">
        <f t="shared" si="0"/>
        <v>0</v>
      </c>
      <c r="N4" s="245">
        <f t="shared" si="0"/>
        <v>0</v>
      </c>
      <c r="O4" s="245">
        <f t="shared" si="0"/>
        <v>0</v>
      </c>
      <c r="P4" s="245">
        <f t="shared" si="0"/>
        <v>0</v>
      </c>
      <c r="Q4" s="245">
        <f t="shared" si="0"/>
        <v>0</v>
      </c>
      <c r="R4" s="245">
        <f t="shared" si="0"/>
        <v>0</v>
      </c>
      <c r="S4" s="245">
        <f t="shared" si="0"/>
        <v>0</v>
      </c>
      <c r="T4" s="245">
        <f t="shared" si="0"/>
        <v>0</v>
      </c>
      <c r="U4" s="248">
        <f>SUM(I4:T4)+AT2-BK2</f>
        <v>0</v>
      </c>
      <c r="V4" s="246"/>
      <c r="W4" s="249" t="s">
        <v>411</v>
      </c>
      <c r="X4" s="245">
        <f>SUM(CJ2:CU2)+CV2</f>
        <v>0</v>
      </c>
      <c r="Z4" s="250" t="s">
        <v>410</v>
      </c>
      <c r="AA4" s="248">
        <f t="shared" ref="AA4:AL4" si="1">CJ2+DA2</f>
        <v>0</v>
      </c>
      <c r="AB4" s="248">
        <f t="shared" si="1"/>
        <v>0</v>
      </c>
      <c r="AC4" s="248">
        <f t="shared" si="1"/>
        <v>0</v>
      </c>
      <c r="AD4" s="248">
        <f t="shared" si="1"/>
        <v>0</v>
      </c>
      <c r="AE4" s="248">
        <f t="shared" si="1"/>
        <v>0</v>
      </c>
      <c r="AF4" s="248">
        <f t="shared" si="1"/>
        <v>0</v>
      </c>
      <c r="AG4" s="248">
        <f t="shared" si="1"/>
        <v>0</v>
      </c>
      <c r="AH4" s="248">
        <f t="shared" si="1"/>
        <v>0</v>
      </c>
      <c r="AI4" s="248">
        <f t="shared" si="1"/>
        <v>0</v>
      </c>
      <c r="AJ4" s="248">
        <f t="shared" si="1"/>
        <v>0</v>
      </c>
      <c r="AK4" s="248">
        <f t="shared" si="1"/>
        <v>0</v>
      </c>
      <c r="AL4" s="248">
        <f t="shared" si="1"/>
        <v>0</v>
      </c>
      <c r="AM4" s="251"/>
      <c r="AN4" s="252" t="s">
        <v>414</v>
      </c>
      <c r="AO4" s="245">
        <f>SUM(AU2:AX2)</f>
        <v>0</v>
      </c>
      <c r="AP4" s="251"/>
      <c r="AQ4" s="247" t="s">
        <v>415</v>
      </c>
      <c r="AR4" s="248">
        <f>SUM(BL2:BO2)</f>
        <v>0</v>
      </c>
      <c r="AS4" s="242"/>
      <c r="AT4" s="247" t="s">
        <v>416</v>
      </c>
      <c r="AU4" s="248">
        <f>AU2-BL2</f>
        <v>0</v>
      </c>
      <c r="AV4" s="248">
        <f>AV2-BM2</f>
        <v>0</v>
      </c>
      <c r="AW4" s="248">
        <f>AW2-BN2</f>
        <v>0</v>
      </c>
      <c r="AX4" s="248">
        <f>AX2-BO2</f>
        <v>0</v>
      </c>
      <c r="AY4" s="253">
        <f>SUM(AU4:AX4)</f>
        <v>0</v>
      </c>
      <c r="BA4" s="254" t="s">
        <v>417</v>
      </c>
      <c r="BB4" s="255">
        <f>CW2+CX2+CY2+CZ2</f>
        <v>0</v>
      </c>
      <c r="BD4" s="250" t="s">
        <v>418</v>
      </c>
      <c r="BE4" s="248">
        <f>CW2+DM2</f>
        <v>0</v>
      </c>
      <c r="BF4" s="248">
        <f>CX2+DN2</f>
        <v>0</v>
      </c>
      <c r="BG4" s="248">
        <f>CY2+DO2</f>
        <v>0</v>
      </c>
      <c r="BH4" s="248">
        <f>CZ2+DP2</f>
        <v>0</v>
      </c>
    </row>
    <row r="5" spans="1:121" ht="16.5" customHeight="1" x14ac:dyDescent="0.2"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6"/>
      <c r="AC5" s="251"/>
      <c r="AD5" s="257"/>
      <c r="AE5" s="257"/>
      <c r="AF5" s="257"/>
      <c r="AM5" s="251"/>
      <c r="AN5" s="251"/>
      <c r="AO5" s="251"/>
      <c r="AP5" s="251"/>
      <c r="AQ5" s="251"/>
      <c r="AR5" s="257"/>
      <c r="AS5" s="257"/>
      <c r="AT5" s="257"/>
      <c r="AU5" s="257"/>
      <c r="AV5" s="257"/>
    </row>
    <row r="6" spans="1:121" ht="13.7" customHeight="1" x14ac:dyDescent="0.25">
      <c r="B6" s="320" t="s">
        <v>546</v>
      </c>
      <c r="O6" s="251"/>
      <c r="AM6" s="251"/>
      <c r="AN6" s="251"/>
      <c r="AO6" s="251"/>
      <c r="AP6" s="251"/>
      <c r="AQ6" s="251"/>
      <c r="AR6" s="257"/>
      <c r="AS6" s="257"/>
      <c r="AT6" s="257"/>
      <c r="AU6" s="257"/>
      <c r="AV6" s="257"/>
    </row>
    <row r="7" spans="1:121" ht="13.7" customHeight="1" x14ac:dyDescent="0.25">
      <c r="B7" s="321" t="s">
        <v>559</v>
      </c>
      <c r="AM7" s="251"/>
      <c r="AN7" s="251"/>
      <c r="AO7" s="251"/>
      <c r="AP7" s="251"/>
      <c r="AQ7" s="251"/>
      <c r="AR7" s="257"/>
      <c r="AS7" s="257"/>
      <c r="AT7" s="257"/>
      <c r="AU7" s="257"/>
      <c r="AV7" s="257"/>
    </row>
    <row r="8" spans="1:121" ht="13.7" customHeight="1" x14ac:dyDescent="0.25">
      <c r="B8" s="321" t="s">
        <v>543</v>
      </c>
      <c r="AM8" s="251"/>
      <c r="AN8" s="251"/>
      <c r="AO8" s="251"/>
      <c r="AP8" s="251"/>
      <c r="AQ8" s="251"/>
      <c r="AR8" s="257"/>
      <c r="AS8" s="257"/>
      <c r="AT8" s="257"/>
      <c r="AU8" s="257"/>
      <c r="AV8" s="257"/>
    </row>
    <row r="9" spans="1:121" ht="13.7" customHeight="1" thickBot="1" x14ac:dyDescent="0.3">
      <c r="B9" s="251"/>
      <c r="N9" s="669" t="s">
        <v>530</v>
      </c>
      <c r="O9" s="669"/>
      <c r="P9" s="669"/>
      <c r="Q9" s="669"/>
      <c r="R9" s="669" t="s">
        <v>529</v>
      </c>
      <c r="S9" s="669"/>
      <c r="T9" s="669"/>
      <c r="U9" s="669"/>
      <c r="V9" s="669"/>
      <c r="W9" s="669"/>
      <c r="X9" s="669"/>
      <c r="Y9" s="669"/>
      <c r="Z9" s="669"/>
      <c r="AA9" s="669"/>
      <c r="AB9" s="669"/>
      <c r="AC9" s="669"/>
      <c r="AD9" s="669" t="s">
        <v>531</v>
      </c>
      <c r="AE9" s="669"/>
      <c r="AF9" s="669"/>
      <c r="AG9" s="669"/>
      <c r="AH9" s="669" t="s">
        <v>532</v>
      </c>
      <c r="AI9" s="669"/>
      <c r="AJ9" s="669"/>
      <c r="AK9" s="669"/>
      <c r="AL9" s="669"/>
      <c r="AM9" s="669"/>
      <c r="AN9" s="669"/>
      <c r="AO9" s="669"/>
      <c r="AP9" s="669"/>
      <c r="AQ9" s="669"/>
      <c r="AR9" s="669"/>
      <c r="AS9" s="669"/>
      <c r="AT9" s="669"/>
      <c r="AU9" s="670" t="s">
        <v>533</v>
      </c>
      <c r="AV9" s="670"/>
      <c r="AW9" s="670"/>
      <c r="AX9" s="670"/>
      <c r="AY9" s="669" t="s">
        <v>534</v>
      </c>
      <c r="AZ9" s="669"/>
      <c r="BA9" s="669"/>
      <c r="BB9" s="669"/>
      <c r="BC9" s="669"/>
      <c r="BD9" s="669"/>
      <c r="BE9" s="669"/>
      <c r="BF9" s="669"/>
      <c r="BG9" s="669"/>
      <c r="BH9" s="669"/>
      <c r="BI9" s="669"/>
      <c r="BJ9" s="669"/>
      <c r="BK9" s="669"/>
      <c r="BL9" s="669" t="s">
        <v>535</v>
      </c>
      <c r="BM9" s="669"/>
      <c r="BN9" s="669"/>
      <c r="BO9" s="669"/>
      <c r="BP9" s="669" t="s">
        <v>536</v>
      </c>
      <c r="BQ9" s="669"/>
      <c r="BR9" s="669"/>
      <c r="BS9" s="669"/>
      <c r="BT9" s="669"/>
      <c r="BU9" s="669"/>
      <c r="BV9" s="669"/>
      <c r="BW9" s="669"/>
      <c r="BX9" s="669"/>
      <c r="BY9" s="669"/>
      <c r="BZ9" s="669"/>
      <c r="CA9" s="669"/>
      <c r="CB9" s="669" t="s">
        <v>537</v>
      </c>
      <c r="CC9" s="669"/>
      <c r="CD9" s="669"/>
      <c r="CE9" s="669"/>
      <c r="CF9" s="669" t="s">
        <v>538</v>
      </c>
      <c r="CG9" s="669"/>
      <c r="CH9" s="669"/>
      <c r="CI9" s="669"/>
      <c r="CJ9" s="669" t="s">
        <v>539</v>
      </c>
      <c r="CK9" s="669"/>
      <c r="CL9" s="669"/>
      <c r="CM9" s="669"/>
      <c r="CN9" s="669"/>
      <c r="CO9" s="669"/>
      <c r="CP9" s="669"/>
      <c r="CQ9" s="669"/>
      <c r="CR9" s="669"/>
      <c r="CS9" s="669"/>
      <c r="CT9" s="669"/>
      <c r="CU9" s="669"/>
      <c r="CV9" s="669"/>
      <c r="CW9" s="669" t="s">
        <v>540</v>
      </c>
      <c r="CX9" s="669"/>
      <c r="CY9" s="669"/>
      <c r="CZ9" s="669"/>
      <c r="DA9" s="669" t="s">
        <v>541</v>
      </c>
      <c r="DB9" s="669"/>
      <c r="DC9" s="669"/>
      <c r="DD9" s="669"/>
      <c r="DE9" s="669"/>
      <c r="DF9" s="669"/>
      <c r="DG9" s="669"/>
      <c r="DH9" s="669"/>
      <c r="DI9" s="669"/>
      <c r="DJ9" s="669"/>
      <c r="DK9" s="669"/>
      <c r="DL9" s="669"/>
      <c r="DM9" s="669" t="s">
        <v>542</v>
      </c>
      <c r="DN9" s="669"/>
      <c r="DO9" s="669"/>
      <c r="DP9" s="669"/>
    </row>
    <row r="10" spans="1:121" ht="12.75" customHeight="1" x14ac:dyDescent="0.25">
      <c r="A10" s="314"/>
      <c r="B10" s="278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AM10" s="251"/>
      <c r="AN10" s="251"/>
      <c r="AO10" s="251"/>
      <c r="AP10" s="251"/>
      <c r="AQ10" s="251"/>
      <c r="AR10" s="316"/>
      <c r="AS10" s="316"/>
      <c r="AT10" s="316"/>
      <c r="AU10" s="316"/>
      <c r="AV10" s="316"/>
      <c r="DQ10" s="280"/>
    </row>
    <row r="11" spans="1:121" ht="12.75" customHeight="1" x14ac:dyDescent="0.25">
      <c r="A11" s="315">
        <v>1</v>
      </c>
      <c r="B11" s="429" t="s">
        <v>517</v>
      </c>
      <c r="C11" s="429" t="s">
        <v>518</v>
      </c>
      <c r="D11" s="429" t="s">
        <v>519</v>
      </c>
      <c r="E11" s="429" t="s">
        <v>520</v>
      </c>
      <c r="F11" s="429" t="s">
        <v>521</v>
      </c>
      <c r="G11" s="429" t="s">
        <v>522</v>
      </c>
      <c r="H11" s="429" t="s">
        <v>523</v>
      </c>
      <c r="I11" s="429" t="s">
        <v>524</v>
      </c>
      <c r="J11" s="429" t="s">
        <v>525</v>
      </c>
      <c r="K11" s="429" t="s">
        <v>526</v>
      </c>
      <c r="L11" s="429" t="s">
        <v>527</v>
      </c>
      <c r="M11" s="429" t="s">
        <v>528</v>
      </c>
      <c r="N11" s="431"/>
      <c r="O11" s="312"/>
      <c r="Q11" s="312"/>
      <c r="AH11" s="430"/>
      <c r="AI11" s="430"/>
      <c r="AJ11" s="430"/>
      <c r="AK11" s="430"/>
      <c r="AL11" s="430"/>
      <c r="AM11" s="430"/>
      <c r="AN11" s="430"/>
      <c r="AO11" s="430"/>
      <c r="AP11" s="430"/>
      <c r="AQ11" s="430"/>
      <c r="AR11" s="282"/>
      <c r="AS11" s="282"/>
      <c r="AT11" s="282"/>
      <c r="AU11" s="282"/>
      <c r="AV11" s="258"/>
      <c r="AW11" s="258"/>
      <c r="AX11" s="258"/>
      <c r="AY11" s="430"/>
      <c r="AZ11" s="430"/>
      <c r="BA11" s="430"/>
      <c r="BB11" s="430"/>
      <c r="BC11" s="430"/>
      <c r="BD11" s="430"/>
      <c r="BE11" s="430"/>
      <c r="BF11" s="430"/>
      <c r="BG11" s="430"/>
      <c r="BH11" s="430"/>
      <c r="BI11" s="430"/>
      <c r="BJ11" s="430"/>
      <c r="BL11" s="430"/>
      <c r="BM11" s="430"/>
      <c r="BN11" s="430"/>
      <c r="BO11" s="430"/>
      <c r="CJ11" s="430"/>
      <c r="CK11" s="430"/>
      <c r="CL11" s="430"/>
      <c r="CM11" s="430"/>
      <c r="CN11" s="430"/>
      <c r="CO11" s="430"/>
      <c r="CP11" s="430"/>
      <c r="CQ11" s="430"/>
      <c r="CR11" s="430"/>
      <c r="CS11" s="430"/>
      <c r="CT11" s="430"/>
      <c r="CU11" s="430"/>
      <c r="CW11" s="430"/>
      <c r="CX11" s="259"/>
      <c r="CY11" s="259"/>
      <c r="CZ11" s="259"/>
      <c r="DA11" s="430"/>
      <c r="DL11" s="430"/>
      <c r="DQ11" s="281"/>
    </row>
    <row r="12" spans="1:121" ht="12.75" customHeight="1" x14ac:dyDescent="0.25">
      <c r="A12" s="315">
        <v>2</v>
      </c>
      <c r="B12" s="429" t="s">
        <v>517</v>
      </c>
      <c r="C12" s="429" t="s">
        <v>518</v>
      </c>
      <c r="D12" s="429" t="s">
        <v>519</v>
      </c>
      <c r="E12" s="429" t="s">
        <v>520</v>
      </c>
      <c r="F12" s="429" t="s">
        <v>521</v>
      </c>
      <c r="G12" s="429" t="s">
        <v>522</v>
      </c>
      <c r="H12" s="429" t="s">
        <v>523</v>
      </c>
      <c r="I12" s="429" t="s">
        <v>524</v>
      </c>
      <c r="J12" s="429" t="s">
        <v>525</v>
      </c>
      <c r="K12" s="429" t="s">
        <v>526</v>
      </c>
      <c r="L12" s="429" t="s">
        <v>527</v>
      </c>
      <c r="M12" s="429" t="s">
        <v>528</v>
      </c>
      <c r="N12" s="431"/>
      <c r="O12" s="312"/>
      <c r="Q12" s="312"/>
      <c r="AR12" s="282"/>
      <c r="AS12" s="282"/>
      <c r="AT12" s="282"/>
      <c r="AU12" s="282"/>
      <c r="AV12" s="258"/>
      <c r="AW12" s="258"/>
      <c r="AX12" s="258"/>
      <c r="CX12" s="259"/>
      <c r="CY12" s="259"/>
      <c r="CZ12" s="259"/>
      <c r="DQ12" s="281"/>
    </row>
    <row r="13" spans="1:121" ht="12.75" customHeight="1" x14ac:dyDescent="0.25">
      <c r="A13" s="315">
        <v>3</v>
      </c>
      <c r="B13" s="429" t="s">
        <v>709</v>
      </c>
      <c r="C13" s="429" t="s">
        <v>710</v>
      </c>
      <c r="D13" s="429" t="s">
        <v>711</v>
      </c>
      <c r="E13" s="429" t="s">
        <v>712</v>
      </c>
      <c r="F13" s="429" t="s">
        <v>713</v>
      </c>
      <c r="G13" s="429" t="s">
        <v>714</v>
      </c>
      <c r="H13" s="429" t="s">
        <v>715</v>
      </c>
      <c r="I13" s="429" t="s">
        <v>716</v>
      </c>
      <c r="J13" s="429" t="s">
        <v>717</v>
      </c>
      <c r="K13" s="429" t="s">
        <v>718</v>
      </c>
      <c r="L13" s="429" t="s">
        <v>719</v>
      </c>
      <c r="M13" s="429" t="s">
        <v>720</v>
      </c>
      <c r="N13" s="431"/>
      <c r="O13" s="312"/>
      <c r="Q13" s="312"/>
      <c r="AR13" s="282"/>
      <c r="AS13" s="282"/>
      <c r="AT13" s="282"/>
      <c r="AU13" s="282"/>
      <c r="AV13" s="258"/>
      <c r="AW13" s="258"/>
      <c r="AX13" s="258"/>
      <c r="CX13" s="259"/>
      <c r="CY13" s="259"/>
      <c r="CZ13" s="259"/>
      <c r="DQ13" s="281"/>
    </row>
    <row r="14" spans="1:121" ht="12.75" customHeight="1" x14ac:dyDescent="0.25">
      <c r="A14" s="315">
        <v>4</v>
      </c>
      <c r="B14" s="429" t="s">
        <v>709</v>
      </c>
      <c r="C14" s="429" t="s">
        <v>710</v>
      </c>
      <c r="D14" s="429" t="s">
        <v>711</v>
      </c>
      <c r="E14" s="429" t="s">
        <v>712</v>
      </c>
      <c r="F14" s="429" t="s">
        <v>713</v>
      </c>
      <c r="G14" s="429" t="s">
        <v>714</v>
      </c>
      <c r="H14" s="429" t="s">
        <v>715</v>
      </c>
      <c r="I14" s="429" t="s">
        <v>716</v>
      </c>
      <c r="J14" s="429" t="s">
        <v>717</v>
      </c>
      <c r="K14" s="429" t="s">
        <v>718</v>
      </c>
      <c r="L14" s="429" t="s">
        <v>719</v>
      </c>
      <c r="M14" s="429" t="s">
        <v>720</v>
      </c>
      <c r="N14" s="431"/>
      <c r="O14" s="312"/>
      <c r="Q14" s="312"/>
      <c r="AR14" s="282"/>
      <c r="AS14" s="282"/>
      <c r="AT14" s="282"/>
      <c r="AU14" s="282"/>
      <c r="AV14" s="258"/>
      <c r="AW14" s="258"/>
      <c r="AX14" s="258"/>
      <c r="CX14" s="259"/>
      <c r="CY14" s="259"/>
      <c r="CZ14" s="259"/>
      <c r="DQ14" s="281"/>
    </row>
    <row r="15" spans="1:121" x14ac:dyDescent="0.25">
      <c r="A15" s="315">
        <v>5</v>
      </c>
      <c r="B15" s="429" t="s">
        <v>709</v>
      </c>
      <c r="C15" s="429" t="s">
        <v>710</v>
      </c>
      <c r="D15" s="429" t="s">
        <v>711</v>
      </c>
      <c r="E15" s="429" t="s">
        <v>712</v>
      </c>
      <c r="F15" s="429" t="s">
        <v>713</v>
      </c>
      <c r="G15" s="429" t="s">
        <v>714</v>
      </c>
      <c r="H15" s="429" t="s">
        <v>715</v>
      </c>
      <c r="I15" s="429" t="s">
        <v>716</v>
      </c>
      <c r="J15" s="429" t="s">
        <v>717</v>
      </c>
      <c r="K15" s="429" t="s">
        <v>718</v>
      </c>
      <c r="L15" s="429" t="s">
        <v>719</v>
      </c>
      <c r="M15" s="429" t="s">
        <v>720</v>
      </c>
      <c r="N15" s="431"/>
      <c r="O15" s="312"/>
      <c r="Q15" s="312"/>
      <c r="AR15" s="282"/>
      <c r="AS15" s="282"/>
      <c r="AT15" s="282"/>
      <c r="AU15" s="282"/>
      <c r="AV15" s="258"/>
      <c r="AW15" s="258"/>
      <c r="AX15" s="258"/>
      <c r="CX15" s="259"/>
      <c r="CY15" s="259"/>
      <c r="CZ15" s="259"/>
      <c r="DQ15" s="281"/>
    </row>
    <row r="16" spans="1:121" x14ac:dyDescent="0.25">
      <c r="A16" s="315">
        <v>6</v>
      </c>
      <c r="B16" s="429" t="s">
        <v>709</v>
      </c>
      <c r="C16" s="429" t="s">
        <v>710</v>
      </c>
      <c r="D16" s="429" t="s">
        <v>711</v>
      </c>
      <c r="E16" s="429" t="s">
        <v>712</v>
      </c>
      <c r="F16" s="429" t="s">
        <v>713</v>
      </c>
      <c r="G16" s="429" t="s">
        <v>714</v>
      </c>
      <c r="H16" s="429" t="s">
        <v>715</v>
      </c>
      <c r="I16" s="429" t="s">
        <v>716</v>
      </c>
      <c r="J16" s="429" t="s">
        <v>717</v>
      </c>
      <c r="K16" s="429" t="s">
        <v>718</v>
      </c>
      <c r="L16" s="429" t="s">
        <v>719</v>
      </c>
      <c r="M16" s="429" t="s">
        <v>720</v>
      </c>
      <c r="N16" s="431"/>
      <c r="O16" s="312"/>
      <c r="Q16" s="312"/>
      <c r="AR16" s="282"/>
      <c r="AS16" s="282"/>
      <c r="AT16" s="282"/>
      <c r="AU16" s="282"/>
      <c r="AV16" s="282"/>
      <c r="AX16" s="258"/>
      <c r="DQ16" s="281"/>
    </row>
    <row r="17" spans="1:121" x14ac:dyDescent="0.25">
      <c r="A17" s="315">
        <v>7</v>
      </c>
      <c r="B17" s="429" t="s">
        <v>709</v>
      </c>
      <c r="C17" s="429" t="s">
        <v>710</v>
      </c>
      <c r="D17" s="429" t="s">
        <v>711</v>
      </c>
      <c r="E17" s="429" t="s">
        <v>712</v>
      </c>
      <c r="F17" s="429" t="s">
        <v>713</v>
      </c>
      <c r="G17" s="429" t="s">
        <v>714</v>
      </c>
      <c r="H17" s="429" t="s">
        <v>715</v>
      </c>
      <c r="I17" s="429" t="s">
        <v>716</v>
      </c>
      <c r="J17" s="429" t="s">
        <v>717</v>
      </c>
      <c r="K17" s="429" t="s">
        <v>718</v>
      </c>
      <c r="L17" s="429" t="s">
        <v>719</v>
      </c>
      <c r="M17" s="429" t="s">
        <v>720</v>
      </c>
      <c r="N17" s="431"/>
      <c r="O17" s="312"/>
      <c r="Q17" s="312"/>
      <c r="AR17" s="282"/>
      <c r="AS17" s="282"/>
      <c r="AT17" s="282"/>
      <c r="AU17" s="282"/>
      <c r="AV17" s="282"/>
      <c r="AX17" s="258"/>
      <c r="DQ17" s="281"/>
    </row>
    <row r="18" spans="1:121" x14ac:dyDescent="0.25">
      <c r="A18" s="315">
        <v>8</v>
      </c>
      <c r="B18" s="429" t="s">
        <v>709</v>
      </c>
      <c r="C18" s="429" t="s">
        <v>710</v>
      </c>
      <c r="D18" s="429" t="s">
        <v>711</v>
      </c>
      <c r="E18" s="429" t="s">
        <v>712</v>
      </c>
      <c r="F18" s="429" t="s">
        <v>713</v>
      </c>
      <c r="G18" s="429" t="s">
        <v>714</v>
      </c>
      <c r="H18" s="429" t="s">
        <v>715</v>
      </c>
      <c r="I18" s="429" t="s">
        <v>716</v>
      </c>
      <c r="J18" s="429" t="s">
        <v>717</v>
      </c>
      <c r="K18" s="429" t="s">
        <v>718</v>
      </c>
      <c r="L18" s="429" t="s">
        <v>719</v>
      </c>
      <c r="M18" s="429" t="s">
        <v>720</v>
      </c>
      <c r="N18" s="431"/>
      <c r="O18" s="312"/>
      <c r="Q18" s="312"/>
      <c r="AR18" s="282"/>
      <c r="AS18" s="282"/>
      <c r="AT18" s="282"/>
      <c r="AU18" s="282"/>
      <c r="AV18" s="282"/>
      <c r="AX18" s="258"/>
      <c r="DQ18" s="281"/>
    </row>
    <row r="19" spans="1:121" x14ac:dyDescent="0.25">
      <c r="A19" s="315">
        <v>9</v>
      </c>
      <c r="B19" s="429" t="s">
        <v>709</v>
      </c>
      <c r="C19" s="429" t="s">
        <v>710</v>
      </c>
      <c r="D19" s="429" t="s">
        <v>711</v>
      </c>
      <c r="E19" s="429" t="s">
        <v>712</v>
      </c>
      <c r="F19" s="429" t="s">
        <v>713</v>
      </c>
      <c r="G19" s="429" t="s">
        <v>714</v>
      </c>
      <c r="H19" s="429" t="s">
        <v>715</v>
      </c>
      <c r="I19" s="429" t="s">
        <v>716</v>
      </c>
      <c r="J19" s="429" t="s">
        <v>717</v>
      </c>
      <c r="K19" s="429" t="s">
        <v>718</v>
      </c>
      <c r="L19" s="429" t="s">
        <v>719</v>
      </c>
      <c r="M19" s="429" t="s">
        <v>720</v>
      </c>
      <c r="N19" s="431"/>
      <c r="O19" s="312"/>
      <c r="Q19" s="312"/>
      <c r="AR19" s="282"/>
      <c r="AS19" s="282"/>
      <c r="AT19" s="282"/>
      <c r="AU19" s="282"/>
      <c r="AV19" s="282"/>
      <c r="AX19" s="258"/>
      <c r="DQ19" s="281"/>
    </row>
    <row r="20" spans="1:121" x14ac:dyDescent="0.25">
      <c r="A20" s="315">
        <v>10</v>
      </c>
      <c r="B20" s="429" t="s">
        <v>517</v>
      </c>
      <c r="C20" s="429" t="s">
        <v>518</v>
      </c>
      <c r="D20" s="429" t="s">
        <v>519</v>
      </c>
      <c r="E20" s="429" t="s">
        <v>520</v>
      </c>
      <c r="F20" s="429" t="s">
        <v>521</v>
      </c>
      <c r="G20" s="429" t="s">
        <v>522</v>
      </c>
      <c r="H20" s="429" t="s">
        <v>523</v>
      </c>
      <c r="I20" s="429" t="s">
        <v>524</v>
      </c>
      <c r="J20" s="429" t="s">
        <v>525</v>
      </c>
      <c r="K20" s="429" t="s">
        <v>526</v>
      </c>
      <c r="L20" s="429" t="s">
        <v>527</v>
      </c>
      <c r="M20" s="429" t="s">
        <v>528</v>
      </c>
      <c r="N20" s="431"/>
      <c r="O20" s="312"/>
      <c r="Q20" s="312"/>
      <c r="AH20" s="430"/>
      <c r="AR20" s="282"/>
      <c r="AS20" s="282"/>
      <c r="AT20" s="282"/>
      <c r="AU20" s="282"/>
      <c r="AV20" s="282"/>
      <c r="AX20" s="258"/>
      <c r="CJ20" s="430"/>
      <c r="DQ20" s="281"/>
    </row>
    <row r="21" spans="1:121" x14ac:dyDescent="0.25">
      <c r="A21" s="315">
        <v>11</v>
      </c>
      <c r="B21" s="429" t="s">
        <v>709</v>
      </c>
      <c r="C21" s="429" t="s">
        <v>710</v>
      </c>
      <c r="D21" s="429" t="s">
        <v>711</v>
      </c>
      <c r="E21" s="429" t="s">
        <v>712</v>
      </c>
      <c r="F21" s="429" t="s">
        <v>713</v>
      </c>
      <c r="G21" s="429" t="s">
        <v>714</v>
      </c>
      <c r="H21" s="429" t="s">
        <v>715</v>
      </c>
      <c r="I21" s="429" t="s">
        <v>716</v>
      </c>
      <c r="J21" s="429" t="s">
        <v>717</v>
      </c>
      <c r="K21" s="429" t="s">
        <v>718</v>
      </c>
      <c r="L21" s="429" t="s">
        <v>719</v>
      </c>
      <c r="M21" s="429" t="s">
        <v>720</v>
      </c>
      <c r="N21" s="431"/>
      <c r="O21" s="312"/>
      <c r="Q21" s="312"/>
      <c r="AR21" s="282"/>
      <c r="AS21" s="282"/>
      <c r="AT21" s="282"/>
      <c r="AU21" s="282"/>
      <c r="AV21" s="282"/>
      <c r="AX21" s="258"/>
      <c r="DQ21" s="281"/>
    </row>
    <row r="22" spans="1:121" x14ac:dyDescent="0.25">
      <c r="A22" s="315">
        <v>12</v>
      </c>
      <c r="B22" s="429" t="s">
        <v>709</v>
      </c>
      <c r="C22" s="429" t="s">
        <v>710</v>
      </c>
      <c r="D22" s="429" t="s">
        <v>711</v>
      </c>
      <c r="E22" s="429" t="s">
        <v>712</v>
      </c>
      <c r="F22" s="429" t="s">
        <v>713</v>
      </c>
      <c r="G22" s="429" t="s">
        <v>714</v>
      </c>
      <c r="H22" s="429" t="s">
        <v>715</v>
      </c>
      <c r="I22" s="429" t="s">
        <v>716</v>
      </c>
      <c r="J22" s="429" t="s">
        <v>717</v>
      </c>
      <c r="K22" s="429" t="s">
        <v>718</v>
      </c>
      <c r="L22" s="429" t="s">
        <v>719</v>
      </c>
      <c r="M22" s="429" t="s">
        <v>720</v>
      </c>
      <c r="N22" s="431"/>
      <c r="O22" s="312"/>
      <c r="Q22" s="312"/>
      <c r="AR22" s="282"/>
      <c r="AS22" s="282"/>
      <c r="AT22" s="282"/>
      <c r="AU22" s="282"/>
      <c r="AV22" s="282"/>
      <c r="AX22" s="258"/>
      <c r="DQ22" s="281"/>
    </row>
    <row r="23" spans="1:121" x14ac:dyDescent="0.25">
      <c r="A23" s="315">
        <v>13</v>
      </c>
      <c r="B23" s="429" t="s">
        <v>709</v>
      </c>
      <c r="C23" s="429" t="s">
        <v>710</v>
      </c>
      <c r="D23" s="429" t="s">
        <v>711</v>
      </c>
      <c r="E23" s="429" t="s">
        <v>712</v>
      </c>
      <c r="F23" s="429" t="s">
        <v>713</v>
      </c>
      <c r="G23" s="429" t="s">
        <v>714</v>
      </c>
      <c r="H23" s="429" t="s">
        <v>715</v>
      </c>
      <c r="I23" s="429" t="s">
        <v>716</v>
      </c>
      <c r="J23" s="429" t="s">
        <v>717</v>
      </c>
      <c r="K23" s="429" t="s">
        <v>718</v>
      </c>
      <c r="L23" s="429" t="s">
        <v>719</v>
      </c>
      <c r="M23" s="429" t="s">
        <v>720</v>
      </c>
      <c r="N23" s="431"/>
      <c r="O23" s="312"/>
      <c r="Q23" s="312"/>
      <c r="AR23" s="282"/>
      <c r="AS23" s="282"/>
      <c r="AT23" s="282"/>
      <c r="AU23" s="282"/>
      <c r="AV23" s="282"/>
      <c r="AX23" s="258"/>
      <c r="DQ23" s="281"/>
    </row>
    <row r="24" spans="1:121" x14ac:dyDescent="0.25">
      <c r="A24" s="315">
        <v>14</v>
      </c>
      <c r="B24" s="429" t="s">
        <v>709</v>
      </c>
      <c r="C24" s="429" t="s">
        <v>710</v>
      </c>
      <c r="D24" s="429" t="s">
        <v>711</v>
      </c>
      <c r="E24" s="429" t="s">
        <v>712</v>
      </c>
      <c r="F24" s="429" t="s">
        <v>713</v>
      </c>
      <c r="G24" s="429" t="s">
        <v>714</v>
      </c>
      <c r="H24" s="429" t="s">
        <v>715</v>
      </c>
      <c r="I24" s="429" t="s">
        <v>716</v>
      </c>
      <c r="J24" s="429" t="s">
        <v>717</v>
      </c>
      <c r="K24" s="429" t="s">
        <v>718</v>
      </c>
      <c r="L24" s="429" t="s">
        <v>719</v>
      </c>
      <c r="M24" s="429" t="s">
        <v>720</v>
      </c>
      <c r="N24" s="431"/>
      <c r="O24" s="312"/>
      <c r="Q24" s="312"/>
      <c r="AR24" s="282"/>
      <c r="AS24" s="282"/>
      <c r="AT24" s="282"/>
      <c r="AU24" s="282"/>
      <c r="AV24" s="282"/>
      <c r="AX24" s="258"/>
      <c r="DQ24" s="281"/>
    </row>
    <row r="25" spans="1:121" x14ac:dyDescent="0.25">
      <c r="A25" s="315">
        <v>15</v>
      </c>
      <c r="B25" s="429" t="s">
        <v>709</v>
      </c>
      <c r="C25" s="429" t="s">
        <v>710</v>
      </c>
      <c r="D25" s="429" t="s">
        <v>711</v>
      </c>
      <c r="E25" s="429" t="s">
        <v>712</v>
      </c>
      <c r="F25" s="429" t="s">
        <v>713</v>
      </c>
      <c r="G25" s="429" t="s">
        <v>714</v>
      </c>
      <c r="H25" s="429" t="s">
        <v>715</v>
      </c>
      <c r="I25" s="429" t="s">
        <v>716</v>
      </c>
      <c r="J25" s="429" t="s">
        <v>717</v>
      </c>
      <c r="K25" s="429" t="s">
        <v>718</v>
      </c>
      <c r="L25" s="429" t="s">
        <v>719</v>
      </c>
      <c r="M25" s="429" t="s">
        <v>720</v>
      </c>
      <c r="N25" s="431"/>
      <c r="O25" s="312"/>
      <c r="Q25" s="312"/>
      <c r="AR25" s="282"/>
      <c r="AS25" s="282"/>
      <c r="AT25" s="282"/>
      <c r="AU25" s="282"/>
      <c r="AV25" s="282"/>
      <c r="AX25" s="258"/>
      <c r="DQ25" s="281"/>
    </row>
    <row r="26" spans="1:121" x14ac:dyDescent="0.25">
      <c r="A26" s="315">
        <v>16</v>
      </c>
      <c r="B26" s="429" t="s">
        <v>709</v>
      </c>
      <c r="C26" s="429" t="s">
        <v>710</v>
      </c>
      <c r="D26" s="429" t="s">
        <v>711</v>
      </c>
      <c r="E26" s="429" t="s">
        <v>712</v>
      </c>
      <c r="F26" s="429" t="s">
        <v>713</v>
      </c>
      <c r="G26" s="429" t="s">
        <v>714</v>
      </c>
      <c r="H26" s="429" t="s">
        <v>715</v>
      </c>
      <c r="I26" s="429" t="s">
        <v>716</v>
      </c>
      <c r="J26" s="429" t="s">
        <v>717</v>
      </c>
      <c r="K26" s="429" t="s">
        <v>718</v>
      </c>
      <c r="L26" s="429" t="s">
        <v>719</v>
      </c>
      <c r="M26" s="429" t="s">
        <v>720</v>
      </c>
      <c r="N26" s="431"/>
      <c r="O26" s="312"/>
      <c r="Q26" s="312"/>
      <c r="AR26" s="282"/>
      <c r="AS26" s="282"/>
      <c r="AT26" s="282"/>
      <c r="AU26" s="282"/>
      <c r="AV26" s="282"/>
      <c r="AX26" s="258"/>
      <c r="DQ26" s="281"/>
    </row>
    <row r="27" spans="1:121" x14ac:dyDescent="0.25">
      <c r="A27" s="315">
        <v>17</v>
      </c>
      <c r="B27" s="429" t="s">
        <v>517</v>
      </c>
      <c r="C27" s="429" t="s">
        <v>518</v>
      </c>
      <c r="D27" s="429" t="s">
        <v>519</v>
      </c>
      <c r="E27" s="429" t="s">
        <v>520</v>
      </c>
      <c r="F27" s="429" t="s">
        <v>521</v>
      </c>
      <c r="G27" s="429" t="s">
        <v>522</v>
      </c>
      <c r="H27" s="429" t="s">
        <v>523</v>
      </c>
      <c r="I27" s="429" t="s">
        <v>524</v>
      </c>
      <c r="J27" s="429" t="s">
        <v>525</v>
      </c>
      <c r="K27" s="429" t="s">
        <v>526</v>
      </c>
      <c r="L27" s="429" t="s">
        <v>527</v>
      </c>
      <c r="M27" s="429" t="s">
        <v>528</v>
      </c>
      <c r="N27" s="431"/>
      <c r="O27" s="312"/>
      <c r="Q27" s="312"/>
      <c r="AR27" s="282"/>
      <c r="AS27" s="282"/>
      <c r="AT27" s="282"/>
      <c r="AU27" s="282"/>
      <c r="AV27" s="282"/>
      <c r="AX27" s="258"/>
      <c r="DQ27" s="281"/>
    </row>
    <row r="28" spans="1:121" x14ac:dyDescent="0.25">
      <c r="A28" s="315">
        <v>18</v>
      </c>
      <c r="B28" s="429" t="s">
        <v>709</v>
      </c>
      <c r="C28" s="429" t="s">
        <v>710</v>
      </c>
      <c r="D28" s="429" t="s">
        <v>711</v>
      </c>
      <c r="E28" s="429" t="s">
        <v>712</v>
      </c>
      <c r="F28" s="429" t="s">
        <v>713</v>
      </c>
      <c r="G28" s="429" t="s">
        <v>714</v>
      </c>
      <c r="H28" s="429" t="s">
        <v>715</v>
      </c>
      <c r="I28" s="429" t="s">
        <v>716</v>
      </c>
      <c r="J28" s="429" t="s">
        <v>717</v>
      </c>
      <c r="K28" s="429" t="s">
        <v>718</v>
      </c>
      <c r="L28" s="429" t="s">
        <v>719</v>
      </c>
      <c r="M28" s="429" t="s">
        <v>720</v>
      </c>
      <c r="N28" s="431"/>
      <c r="O28" s="312"/>
      <c r="Q28" s="312"/>
      <c r="AR28" s="282"/>
      <c r="AS28" s="282"/>
      <c r="AT28" s="282"/>
      <c r="AU28" s="282"/>
      <c r="AV28" s="282"/>
      <c r="AX28" s="258"/>
      <c r="DQ28" s="281"/>
    </row>
    <row r="29" spans="1:121" x14ac:dyDescent="0.25">
      <c r="A29" s="315">
        <v>19</v>
      </c>
      <c r="B29" s="429" t="s">
        <v>709</v>
      </c>
      <c r="C29" s="429" t="s">
        <v>710</v>
      </c>
      <c r="D29" s="429" t="s">
        <v>711</v>
      </c>
      <c r="E29" s="429" t="s">
        <v>712</v>
      </c>
      <c r="F29" s="429" t="s">
        <v>713</v>
      </c>
      <c r="G29" s="429" t="s">
        <v>714</v>
      </c>
      <c r="H29" s="429" t="s">
        <v>715</v>
      </c>
      <c r="I29" s="429" t="s">
        <v>716</v>
      </c>
      <c r="J29" s="429" t="s">
        <v>717</v>
      </c>
      <c r="K29" s="429" t="s">
        <v>718</v>
      </c>
      <c r="L29" s="429" t="s">
        <v>719</v>
      </c>
      <c r="M29" s="429" t="s">
        <v>720</v>
      </c>
      <c r="N29" s="431"/>
      <c r="O29" s="312"/>
      <c r="Q29" s="312"/>
      <c r="AR29" s="282"/>
      <c r="AS29" s="282"/>
      <c r="AT29" s="282"/>
      <c r="AU29" s="282"/>
      <c r="AV29" s="282"/>
      <c r="AX29" s="258"/>
      <c r="DQ29" s="281"/>
    </row>
    <row r="30" spans="1:121" x14ac:dyDescent="0.25">
      <c r="A30" s="315">
        <v>20</v>
      </c>
      <c r="B30" s="429" t="s">
        <v>517</v>
      </c>
      <c r="C30" s="429" t="s">
        <v>518</v>
      </c>
      <c r="D30" s="429" t="s">
        <v>519</v>
      </c>
      <c r="E30" s="429" t="s">
        <v>520</v>
      </c>
      <c r="F30" s="429" t="s">
        <v>521</v>
      </c>
      <c r="G30" s="429" t="s">
        <v>522</v>
      </c>
      <c r="H30" s="429" t="s">
        <v>523</v>
      </c>
      <c r="I30" s="429" t="s">
        <v>524</v>
      </c>
      <c r="J30" s="429" t="s">
        <v>525</v>
      </c>
      <c r="K30" s="429" t="s">
        <v>526</v>
      </c>
      <c r="L30" s="429" t="s">
        <v>527</v>
      </c>
      <c r="M30" s="429" t="s">
        <v>528</v>
      </c>
      <c r="N30" s="431"/>
      <c r="O30" s="312"/>
      <c r="Q30" s="312"/>
      <c r="AH30" s="430"/>
      <c r="AI30" s="430"/>
      <c r="AJ30" s="430"/>
      <c r="AK30" s="430"/>
      <c r="AM30" s="430"/>
      <c r="AN30" s="430"/>
      <c r="AO30" s="430"/>
      <c r="AP30" s="430"/>
      <c r="AQ30" s="430"/>
      <c r="AR30" s="282"/>
      <c r="AS30" s="282"/>
      <c r="AT30" s="282"/>
      <c r="AU30" s="282"/>
      <c r="AV30" s="282"/>
      <c r="AX30" s="258"/>
      <c r="DQ30" s="281"/>
    </row>
    <row r="31" spans="1:121" x14ac:dyDescent="0.25">
      <c r="A31" s="315">
        <v>21</v>
      </c>
      <c r="B31" s="242">
        <v>1</v>
      </c>
      <c r="C31" s="242">
        <v>2</v>
      </c>
      <c r="D31" s="242">
        <v>3</v>
      </c>
      <c r="E31" s="242">
        <v>4</v>
      </c>
      <c r="F31" s="242">
        <v>5</v>
      </c>
      <c r="G31" s="242">
        <v>6</v>
      </c>
      <c r="H31" s="242">
        <v>7</v>
      </c>
      <c r="I31" s="242">
        <v>8</v>
      </c>
      <c r="J31" s="242">
        <v>9</v>
      </c>
      <c r="K31" s="242">
        <v>10</v>
      </c>
      <c r="L31" s="242">
        <v>11</v>
      </c>
      <c r="M31" s="242">
        <v>12</v>
      </c>
      <c r="AR31" s="282"/>
      <c r="AS31" s="282"/>
      <c r="AT31" s="282"/>
      <c r="AU31" s="282"/>
      <c r="AV31" s="282"/>
      <c r="DQ31" s="281"/>
    </row>
    <row r="32" spans="1:121" x14ac:dyDescent="0.25">
      <c r="A32" s="315">
        <v>22</v>
      </c>
      <c r="B32" s="242">
        <v>1</v>
      </c>
      <c r="C32" s="242">
        <v>2</v>
      </c>
      <c r="D32" s="242">
        <v>3</v>
      </c>
      <c r="E32" s="242">
        <v>4</v>
      </c>
      <c r="F32" s="242">
        <v>5</v>
      </c>
      <c r="G32" s="242">
        <v>6</v>
      </c>
      <c r="H32" s="242">
        <v>7</v>
      </c>
      <c r="I32" s="242">
        <v>8</v>
      </c>
      <c r="J32" s="242">
        <v>9</v>
      </c>
      <c r="K32" s="242">
        <v>10</v>
      </c>
      <c r="L32" s="242">
        <v>11</v>
      </c>
      <c r="M32" s="242">
        <v>12</v>
      </c>
      <c r="AR32" s="282"/>
      <c r="AS32" s="282"/>
      <c r="AT32" s="282"/>
      <c r="AU32" s="282"/>
      <c r="AV32" s="282"/>
      <c r="DQ32" s="281"/>
    </row>
    <row r="33" spans="1:121" x14ac:dyDescent="0.25">
      <c r="A33" s="315">
        <v>23</v>
      </c>
      <c r="B33" s="242">
        <v>1</v>
      </c>
      <c r="C33" s="242">
        <v>2</v>
      </c>
      <c r="D33" s="242">
        <v>3</v>
      </c>
      <c r="E33" s="242">
        <v>4</v>
      </c>
      <c r="F33" s="242">
        <v>5</v>
      </c>
      <c r="G33" s="242">
        <v>6</v>
      </c>
      <c r="H33" s="242">
        <v>7</v>
      </c>
      <c r="I33" s="242">
        <v>8</v>
      </c>
      <c r="J33" s="242">
        <v>9</v>
      </c>
      <c r="K33" s="242">
        <v>10</v>
      </c>
      <c r="L33" s="242">
        <v>11</v>
      </c>
      <c r="M33" s="242">
        <v>12</v>
      </c>
      <c r="AR33" s="282"/>
      <c r="AS33" s="282"/>
      <c r="AT33" s="282"/>
      <c r="AU33" s="282"/>
      <c r="AV33" s="282"/>
      <c r="DQ33" s="281"/>
    </row>
    <row r="34" spans="1:121" x14ac:dyDescent="0.25">
      <c r="A34" s="315">
        <v>24</v>
      </c>
      <c r="B34" s="242">
        <v>1</v>
      </c>
      <c r="C34" s="242">
        <v>2</v>
      </c>
      <c r="D34" s="242">
        <v>3</v>
      </c>
      <c r="E34" s="242">
        <v>4</v>
      </c>
      <c r="F34" s="242">
        <v>5</v>
      </c>
      <c r="G34" s="242">
        <v>6</v>
      </c>
      <c r="H34" s="242">
        <v>7</v>
      </c>
      <c r="I34" s="242">
        <v>8</v>
      </c>
      <c r="J34" s="242">
        <v>9</v>
      </c>
      <c r="K34" s="242">
        <v>10</v>
      </c>
      <c r="L34" s="242">
        <v>11</v>
      </c>
      <c r="M34" s="242">
        <v>12</v>
      </c>
      <c r="AR34" s="282"/>
      <c r="AS34" s="282"/>
      <c r="AT34" s="282"/>
      <c r="AU34" s="282"/>
      <c r="AV34" s="282"/>
      <c r="DQ34" s="281"/>
    </row>
    <row r="35" spans="1:121" x14ac:dyDescent="0.25">
      <c r="A35" s="315">
        <v>25</v>
      </c>
      <c r="B35" s="242">
        <v>1</v>
      </c>
      <c r="C35" s="242">
        <v>2</v>
      </c>
      <c r="D35" s="242">
        <v>3</v>
      </c>
      <c r="E35" s="242">
        <v>4</v>
      </c>
      <c r="F35" s="242">
        <v>5</v>
      </c>
      <c r="G35" s="242">
        <v>6</v>
      </c>
      <c r="H35" s="242">
        <v>7</v>
      </c>
      <c r="I35" s="242">
        <v>8</v>
      </c>
      <c r="J35" s="242">
        <v>9</v>
      </c>
      <c r="K35" s="242">
        <v>10</v>
      </c>
      <c r="L35" s="242">
        <v>11</v>
      </c>
      <c r="M35" s="242">
        <v>12</v>
      </c>
      <c r="AR35" s="282"/>
      <c r="AS35" s="282"/>
      <c r="AT35" s="282"/>
      <c r="AU35" s="282"/>
      <c r="AV35" s="282"/>
      <c r="DQ35" s="281"/>
    </row>
    <row r="36" spans="1:121" x14ac:dyDescent="0.25">
      <c r="A36" s="315">
        <v>26</v>
      </c>
      <c r="B36" s="242">
        <v>1</v>
      </c>
      <c r="C36" s="242">
        <v>2</v>
      </c>
      <c r="D36" s="242">
        <v>3</v>
      </c>
      <c r="E36" s="242">
        <v>4</v>
      </c>
      <c r="F36" s="242">
        <v>5</v>
      </c>
      <c r="G36" s="242">
        <v>6</v>
      </c>
      <c r="H36" s="242">
        <v>7</v>
      </c>
      <c r="I36" s="242">
        <v>8</v>
      </c>
      <c r="J36" s="242">
        <v>9</v>
      </c>
      <c r="K36" s="242">
        <v>10</v>
      </c>
      <c r="L36" s="242">
        <v>11</v>
      </c>
      <c r="M36" s="242">
        <v>12</v>
      </c>
      <c r="AR36" s="282"/>
      <c r="AS36" s="282"/>
      <c r="AT36" s="282"/>
      <c r="AU36" s="282"/>
      <c r="AV36" s="282"/>
      <c r="DQ36" s="281"/>
    </row>
    <row r="37" spans="1:121" x14ac:dyDescent="0.25">
      <c r="A37" s="315">
        <v>27</v>
      </c>
      <c r="B37" s="242">
        <v>1</v>
      </c>
      <c r="C37" s="242">
        <v>2</v>
      </c>
      <c r="D37" s="242">
        <v>3</v>
      </c>
      <c r="E37" s="242">
        <v>4</v>
      </c>
      <c r="F37" s="242">
        <v>5</v>
      </c>
      <c r="G37" s="242">
        <v>6</v>
      </c>
      <c r="H37" s="242">
        <v>7</v>
      </c>
      <c r="I37" s="242">
        <v>8</v>
      </c>
      <c r="J37" s="242">
        <v>9</v>
      </c>
      <c r="K37" s="242">
        <v>10</v>
      </c>
      <c r="L37" s="242">
        <v>11</v>
      </c>
      <c r="M37" s="242">
        <v>12</v>
      </c>
      <c r="AR37" s="282"/>
      <c r="AS37" s="282"/>
      <c r="AT37" s="282"/>
      <c r="AU37" s="282"/>
      <c r="AV37" s="282"/>
      <c r="DQ37" s="281"/>
    </row>
    <row r="38" spans="1:121" x14ac:dyDescent="0.25">
      <c r="A38" s="315">
        <v>28</v>
      </c>
      <c r="B38" s="242">
        <v>1</v>
      </c>
      <c r="C38" s="242">
        <v>2</v>
      </c>
      <c r="D38" s="242">
        <v>3</v>
      </c>
      <c r="E38" s="242">
        <v>4</v>
      </c>
      <c r="F38" s="242">
        <v>5</v>
      </c>
      <c r="G38" s="242">
        <v>6</v>
      </c>
      <c r="H38" s="242">
        <v>7</v>
      </c>
      <c r="I38" s="242">
        <v>8</v>
      </c>
      <c r="J38" s="242">
        <v>9</v>
      </c>
      <c r="K38" s="242">
        <v>10</v>
      </c>
      <c r="L38" s="242">
        <v>11</v>
      </c>
      <c r="M38" s="242">
        <v>12</v>
      </c>
      <c r="AR38" s="282"/>
      <c r="AS38" s="282"/>
      <c r="AT38" s="282"/>
      <c r="AU38" s="282"/>
      <c r="AV38" s="282"/>
      <c r="DQ38" s="281"/>
    </row>
    <row r="39" spans="1:121" x14ac:dyDescent="0.25">
      <c r="A39" s="315">
        <v>29</v>
      </c>
      <c r="B39" s="242">
        <v>1</v>
      </c>
      <c r="C39" s="242">
        <v>2</v>
      </c>
      <c r="D39" s="242">
        <v>3</v>
      </c>
      <c r="E39" s="242">
        <v>4</v>
      </c>
      <c r="F39" s="242">
        <v>5</v>
      </c>
      <c r="G39" s="242">
        <v>6</v>
      </c>
      <c r="H39" s="242">
        <v>7</v>
      </c>
      <c r="I39" s="242">
        <v>8</v>
      </c>
      <c r="J39" s="242">
        <v>9</v>
      </c>
      <c r="K39" s="242">
        <v>10</v>
      </c>
      <c r="L39" s="242">
        <v>11</v>
      </c>
      <c r="M39" s="242">
        <v>12</v>
      </c>
      <c r="AR39" s="282"/>
      <c r="AS39" s="282"/>
      <c r="AT39" s="282"/>
      <c r="AU39" s="282"/>
      <c r="AV39" s="282"/>
      <c r="DQ39" s="281"/>
    </row>
    <row r="40" spans="1:121" x14ac:dyDescent="0.25">
      <c r="A40" s="315">
        <v>30</v>
      </c>
      <c r="B40" s="242">
        <v>1</v>
      </c>
      <c r="C40" s="242">
        <v>2</v>
      </c>
      <c r="D40" s="242">
        <v>3</v>
      </c>
      <c r="E40" s="242">
        <v>4</v>
      </c>
      <c r="F40" s="242">
        <v>5</v>
      </c>
      <c r="G40" s="242">
        <v>6</v>
      </c>
      <c r="H40" s="242">
        <v>7</v>
      </c>
      <c r="I40" s="242">
        <v>8</v>
      </c>
      <c r="J40" s="242">
        <v>9</v>
      </c>
      <c r="K40" s="242">
        <v>10</v>
      </c>
      <c r="L40" s="242">
        <v>11</v>
      </c>
      <c r="M40" s="242">
        <v>12</v>
      </c>
      <c r="AR40" s="282"/>
      <c r="AS40" s="282"/>
      <c r="AT40" s="282"/>
      <c r="AU40" s="282"/>
      <c r="AV40" s="282"/>
      <c r="DQ40" s="281"/>
    </row>
    <row r="41" spans="1:121" x14ac:dyDescent="0.25">
      <c r="AR41" s="282"/>
      <c r="AS41" s="282"/>
      <c r="AT41" s="282"/>
      <c r="AU41" s="282"/>
      <c r="AV41" s="282"/>
    </row>
    <row r="42" spans="1:121" x14ac:dyDescent="0.25">
      <c r="AH42" s="450">
        <f ca="1">SUM(INDIRECT("AH11:AH41"))</f>
        <v>0</v>
      </c>
      <c r="AI42" s="450">
        <f ca="1">SUM(INDIRECT("AI11:AI41"))</f>
        <v>0</v>
      </c>
      <c r="AJ42" s="450">
        <f ca="1">SUM(INDIRECT("AJ11:AJ41"))</f>
        <v>0</v>
      </c>
      <c r="AK42" s="450">
        <f ca="1">SUM(INDIRECT("AK11:AK41"))</f>
        <v>0</v>
      </c>
      <c r="AL42" s="450">
        <f ca="1">SUM(INDIRECT("AL11:AL41"))</f>
        <v>0</v>
      </c>
      <c r="AM42" s="450">
        <f ca="1">SUM(INDIRECT("AM11:AM41"))</f>
        <v>0</v>
      </c>
      <c r="AN42" s="450">
        <f ca="1">SUM(INDIRECT("AN11:AN41"))</f>
        <v>0</v>
      </c>
      <c r="AO42" s="450">
        <f ca="1">SUM(INDIRECT("AO11:AO41"))</f>
        <v>0</v>
      </c>
      <c r="AP42" s="450">
        <f ca="1">SUM(INDIRECT("AP11:AP41"))</f>
        <v>0</v>
      </c>
      <c r="AQ42" s="450">
        <f ca="1">SUM(INDIRECT("AQ11:AQ41"))</f>
        <v>0</v>
      </c>
      <c r="AR42" s="450">
        <f ca="1">SUM(INDIRECT("AR11:AR41"))</f>
        <v>0</v>
      </c>
      <c r="AS42" s="450">
        <f ca="1">SUM(INDIRECT("AS11:AS41"))</f>
        <v>0</v>
      </c>
      <c r="CI42" s="242" t="s">
        <v>482</v>
      </c>
      <c r="CJ42" s="450">
        <f ca="1">SUM(INDIRECT("CJ11:CJ41"))</f>
        <v>0</v>
      </c>
      <c r="CK42" s="450">
        <f ca="1">SUM(INDIRECT("CK11:CK41"))</f>
        <v>0</v>
      </c>
      <c r="CL42" s="450">
        <f ca="1">SUM(INDIRECT("CL11:CL41"))</f>
        <v>0</v>
      </c>
      <c r="CM42" s="450">
        <f ca="1">SUM(INDIRECT("CM11:CM41"))</f>
        <v>0</v>
      </c>
      <c r="CN42" s="450">
        <f ca="1">SUM(INDIRECT("CN11:CN41"))</f>
        <v>0</v>
      </c>
      <c r="CO42" s="450">
        <f ca="1">SUM(INDIRECT("CO11:CO41"))</f>
        <v>0</v>
      </c>
      <c r="CP42" s="450">
        <f ca="1">SUM(INDIRECT("CP11:CP41"))</f>
        <v>0</v>
      </c>
      <c r="CQ42" s="450">
        <f ca="1">SUM(INDIRECT("CQ11:CQ41"))</f>
        <v>0</v>
      </c>
      <c r="CR42" s="450">
        <f ca="1">SUM(INDIRECT("CR11:CR41"))</f>
        <v>0</v>
      </c>
      <c r="CS42" s="450">
        <f ca="1">SUM(INDIRECT("CS11:CS41"))</f>
        <v>0</v>
      </c>
      <c r="CT42" s="450">
        <f ca="1">SUM(INDIRECT("CT11:CT41"))</f>
        <v>0</v>
      </c>
      <c r="CU42" s="450">
        <f ca="1">SUM(INDIRECT("CU11:CU41"))</f>
        <v>0</v>
      </c>
    </row>
    <row r="43" spans="1:121" x14ac:dyDescent="0.25">
      <c r="L43" s="242" t="s">
        <v>503</v>
      </c>
      <c r="R43" s="242" t="s">
        <v>506</v>
      </c>
      <c r="AG43" s="242" t="s">
        <v>483</v>
      </c>
      <c r="AH43" s="449">
        <f ca="1">COUNT(INDIRECT("AH11:AH41"))</f>
        <v>0</v>
      </c>
      <c r="AI43" s="449">
        <f ca="1">COUNT(INDIRECT("AI11:AI41"))</f>
        <v>0</v>
      </c>
      <c r="AJ43" s="449">
        <f ca="1">COUNT(INDIRECT("AJ11:AJ41"))</f>
        <v>0</v>
      </c>
      <c r="AK43" s="449">
        <f ca="1">COUNT(INDIRECT("AK11:AK41"))</f>
        <v>0</v>
      </c>
      <c r="AL43" s="449">
        <f ca="1">COUNT(INDIRECT("AL11:AL41"))</f>
        <v>0</v>
      </c>
      <c r="AM43" s="449">
        <f ca="1">COUNT(INDIRECT("AM11:AM41"))</f>
        <v>0</v>
      </c>
      <c r="AN43" s="449">
        <f ca="1">COUNT(INDIRECT("AN11:AN41"))</f>
        <v>0</v>
      </c>
      <c r="AO43" s="449">
        <f ca="1">COUNT(INDIRECT("AO11:AO41"))</f>
        <v>0</v>
      </c>
      <c r="AP43" s="449">
        <f ca="1">COUNT(INDIRECT("AP11:AP41"))</f>
        <v>0</v>
      </c>
      <c r="AQ43" s="449">
        <f ca="1">COUNT(INDIRECT("AQ11:AQ41"))</f>
        <v>0</v>
      </c>
      <c r="AR43" s="449">
        <f ca="1">COUNT(INDIRECT("AR11:AR41"))</f>
        <v>0</v>
      </c>
      <c r="AS43" s="449">
        <f ca="1">COUNT(INDIRECT("AS11:AS41"))</f>
        <v>0</v>
      </c>
      <c r="AT43" s="242"/>
    </row>
    <row r="44" spans="1:121" x14ac:dyDescent="0.25">
      <c r="L44" s="242" t="s">
        <v>504</v>
      </c>
      <c r="M44" s="242" t="s">
        <v>502</v>
      </c>
      <c r="N44" s="449">
        <f ca="1">SUMIF(INDIRECT("$N$11:$N$40"),1,INDIRECT("$AU$11:$AU$40"))</f>
        <v>0</v>
      </c>
      <c r="O44" s="449">
        <f ca="1">SUMIF(INDIRECT("$O$11:$O$40"),1,INDIRECT("$AV$11:$AV$40"))</f>
        <v>0</v>
      </c>
      <c r="P44" s="449">
        <f ca="1">SUMIF(INDIRECT("$P$11:$P$40"),1,INDIRECT("$AW$11:$AW$40"))</f>
        <v>0</v>
      </c>
      <c r="Q44" s="449">
        <f ca="1">SUMIF(INDIRECT("$Q$11:$Q$40"),1,INDIRECT("$AX$11:$AX$40"))</f>
        <v>0</v>
      </c>
      <c r="R44" s="242">
        <f ca="1">SUM(N44:Q44)</f>
        <v>0</v>
      </c>
    </row>
    <row r="45" spans="1:121" x14ac:dyDescent="0.25">
      <c r="M45" s="242" t="s">
        <v>485</v>
      </c>
      <c r="N45" s="449">
        <f ca="1">SUMIF(INDIRECT("$N$11:$N$40"),2,INDIRECT("$AU$11:$AU$40"))</f>
        <v>0</v>
      </c>
      <c r="O45" s="449">
        <f ca="1">SUMIF(INDIRECT("$O$11:$O$40"),2,INDIRECT("$AV$11:$AV$40"))</f>
        <v>0</v>
      </c>
      <c r="P45" s="449">
        <f ca="1">SUMIF(INDIRECT("$P$11:$P$40"),2,INDIRECT("$AW$11:$AW$40"))</f>
        <v>0</v>
      </c>
      <c r="Q45" s="449">
        <f ca="1">SUMIF(INDIRECT("$Q$11:$Q$40"),2,INDIRECT("$AX$11:$AX$40"))</f>
        <v>0</v>
      </c>
      <c r="R45" s="242">
        <f t="shared" ref="R45:R81" ca="1" si="2">SUM(N45:Q45)</f>
        <v>0</v>
      </c>
    </row>
    <row r="46" spans="1:121" x14ac:dyDescent="0.25">
      <c r="M46" s="242" t="s">
        <v>486</v>
      </c>
      <c r="N46" s="449">
        <f ca="1">SUMIF(INDIRECT("$N$11:$N$40"),3,INDIRECT("$AU$11:$AU$40"))</f>
        <v>0</v>
      </c>
      <c r="O46" s="449">
        <f ca="1">SUMIF(INDIRECT("$O$11:$O$40"),3,INDIRECT("$AV$11:$AV$40"))</f>
        <v>0</v>
      </c>
      <c r="P46" s="449">
        <f ca="1">SUMIF(INDIRECT("$P$11:$P$40"),3,INDIRECT("$AW$11:$AW$40"))</f>
        <v>0</v>
      </c>
      <c r="Q46" s="449">
        <f ca="1">SUMIF(INDIRECT("$Q$11:$Q$40"),3,INDIRECT("$AX$11:$AX$40"))</f>
        <v>0</v>
      </c>
      <c r="R46" s="242">
        <f t="shared" ca="1" si="2"/>
        <v>0</v>
      </c>
    </row>
    <row r="47" spans="1:121" x14ac:dyDescent="0.25">
      <c r="M47" s="242" t="s">
        <v>487</v>
      </c>
      <c r="N47" s="449">
        <f ca="1">SUMIF(INDIRECT("$N$11:$N$40"),4,INDIRECT("$AU$11:$AU$40"))</f>
        <v>0</v>
      </c>
      <c r="O47" s="449">
        <f ca="1">SUMIF(INDIRECT("$O$11:$O$40"),4,INDIRECT("$AV$11:$AV$40"))</f>
        <v>0</v>
      </c>
      <c r="P47" s="449">
        <f ca="1">SUMIF(INDIRECT("$P$11:$P$40"),4,INDIRECT("$AW$11:$AW$40"))</f>
        <v>0</v>
      </c>
      <c r="Q47" s="449">
        <f ca="1">SUMIF(INDIRECT("$Q$11:$Q$40"),4,INDIRECT("$AX$11:$AX$40"))</f>
        <v>0</v>
      </c>
      <c r="R47" s="242">
        <f t="shared" ca="1" si="2"/>
        <v>0</v>
      </c>
    </row>
    <row r="48" spans="1:121" x14ac:dyDescent="0.25">
      <c r="M48" s="242" t="s">
        <v>488</v>
      </c>
      <c r="N48" s="449">
        <f ca="1">SUMIF(INDIRECT("$N$11:$N$40"),5,INDIRECT("$AU$11:$AU$40"))</f>
        <v>0</v>
      </c>
      <c r="O48" s="449">
        <f ca="1">SUMIF(INDIRECT("$O$11:$O$40"),5,INDIRECT("$AV$11:$AV$40"))</f>
        <v>0</v>
      </c>
      <c r="P48" s="449">
        <f ca="1">SUMIF(INDIRECT("$P$11:$P$40"),5,INDIRECT("$AW$11:$AW$40"))</f>
        <v>0</v>
      </c>
      <c r="Q48" s="449">
        <f ca="1">SUMIF(INDIRECT("$Q$11:$Q$40"),5,INDIRECT("$AX$11:$AX$40"))</f>
        <v>0</v>
      </c>
      <c r="R48" s="242">
        <f t="shared" ca="1" si="2"/>
        <v>0</v>
      </c>
    </row>
    <row r="49" spans="12:18" x14ac:dyDescent="0.25">
      <c r="M49" s="242" t="s">
        <v>489</v>
      </c>
      <c r="N49" s="449">
        <f ca="1">SUMIF(INDIRECT("$N$11:$N$40"),6,INDIRECT("$AU$11:$AU$40"))</f>
        <v>0</v>
      </c>
      <c r="O49" s="449">
        <f ca="1">SUMIF(INDIRECT("$O$11:$O$40"),6,INDIRECT("$AV$11:$AV$40"))</f>
        <v>0</v>
      </c>
      <c r="P49" s="449">
        <f ca="1">SUMIF(INDIRECT("$P$11:$P$40"),6,INDIRECT("$AW$11:$AW$40"))</f>
        <v>0</v>
      </c>
      <c r="Q49" s="449">
        <f ca="1">SUMIF(INDIRECT("$Q$11:$Q$40"),6,INDIRECT("$AX$11:$AX$40"))</f>
        <v>0</v>
      </c>
      <c r="R49" s="242">
        <f t="shared" ca="1" si="2"/>
        <v>0</v>
      </c>
    </row>
    <row r="50" spans="12:18" x14ac:dyDescent="0.25">
      <c r="M50" s="242" t="s">
        <v>490</v>
      </c>
      <c r="N50" s="449">
        <f ca="1">SUMIF(INDIRECT("$N$11:$N$40"),7,INDIRECT("$AU$11:$AU$40"))</f>
        <v>0</v>
      </c>
      <c r="O50" s="449">
        <f ca="1">SUMIF(INDIRECT("$O$11:$O$40"),7,INDIRECT("$AV$11:$AV$40"))</f>
        <v>0</v>
      </c>
      <c r="P50" s="449">
        <f ca="1">SUMIF(INDIRECT("$P$11:$P$40"),7,INDIRECT("$AW$11:$AW$40"))</f>
        <v>0</v>
      </c>
      <c r="Q50" s="449">
        <f ca="1">SUMIF(INDIRECT("$Q$11:$Q$40"),7,INDIRECT("$AX$11:$AX$40"))</f>
        <v>0</v>
      </c>
      <c r="R50" s="242">
        <f t="shared" ca="1" si="2"/>
        <v>0</v>
      </c>
    </row>
    <row r="51" spans="12:18" x14ac:dyDescent="0.25">
      <c r="M51" s="242" t="s">
        <v>491</v>
      </c>
      <c r="N51" s="449">
        <f ca="1">SUMIF(INDIRECT("$N$11:$N$40"),8,INDIRECT("$AU$11:$AU$40"))</f>
        <v>0</v>
      </c>
      <c r="O51" s="449">
        <f ca="1">SUMIF(INDIRECT("$O$11:$O$40"),8,INDIRECT("$AV$11:$AV$40"))</f>
        <v>0</v>
      </c>
      <c r="P51" s="449">
        <f ca="1">SUMIF(INDIRECT("$P$11:$P$40"),8,INDIRECT("$AW$11:$AW$40"))</f>
        <v>0</v>
      </c>
      <c r="Q51" s="449">
        <f ca="1">SUMIF(INDIRECT("$Q$11:$Q$40"),8,INDIRECT("$AX$11:$AX$40"))</f>
        <v>0</v>
      </c>
      <c r="R51" s="242">
        <f t="shared" ca="1" si="2"/>
        <v>0</v>
      </c>
    </row>
    <row r="52" spans="12:18" x14ac:dyDescent="0.25">
      <c r="M52" s="242" t="s">
        <v>492</v>
      </c>
      <c r="N52" s="449">
        <f ca="1">SUMIF(INDIRECT("$N$11:$N$40"),9,INDIRECT("$AU$11:$AU$40"))</f>
        <v>0</v>
      </c>
      <c r="O52" s="449">
        <f ca="1">SUMIF(INDIRECT("$O$11:$O$40"),9,INDIRECT("$AV$11:$AV$40"))</f>
        <v>0</v>
      </c>
      <c r="P52" s="449">
        <f ca="1">SUMIF(INDIRECT("$P$11:$P$40"),9,INDIRECT("$AW$11:$AW$40"))</f>
        <v>0</v>
      </c>
      <c r="Q52" s="449">
        <f ca="1">SUMIF(INDIRECT("$Q$11:$Q$40"),9,INDIRECT("$AX$11:$AX$40"))</f>
        <v>0</v>
      </c>
      <c r="R52" s="242">
        <f t="shared" ca="1" si="2"/>
        <v>0</v>
      </c>
    </row>
    <row r="53" spans="12:18" x14ac:dyDescent="0.25">
      <c r="M53" s="242" t="s">
        <v>493</v>
      </c>
      <c r="N53" s="449">
        <f ca="1">SUMIF(INDIRECT("$N$11:$N$40"),10,INDIRECT("$AU$11:$AU$40"))</f>
        <v>0</v>
      </c>
      <c r="O53" s="449">
        <f ca="1">SUMIF(INDIRECT("$O$11:$O$40"),10,INDIRECT("$AV$11:$AV$40"))</f>
        <v>0</v>
      </c>
      <c r="P53" s="449">
        <f ca="1">SUMIF(INDIRECT("$P$11:$P$40"),10,INDIRECT("$AW$11:$AW$40"))</f>
        <v>0</v>
      </c>
      <c r="Q53" s="449">
        <f ca="1">SUMIF(INDIRECT("$Q$11:$Q$40"),10,INDIRECT("$AX$11:$AX$40"))</f>
        <v>0</v>
      </c>
      <c r="R53" s="242">
        <f t="shared" ca="1" si="2"/>
        <v>0</v>
      </c>
    </row>
    <row r="54" spans="12:18" x14ac:dyDescent="0.25">
      <c r="M54" s="242" t="s">
        <v>494</v>
      </c>
      <c r="N54" s="449">
        <f ca="1">SUMIF(INDIRECT("$N$11:$N$40"),11,INDIRECT("$AU$11:$AU$40"))</f>
        <v>0</v>
      </c>
      <c r="O54" s="449">
        <f ca="1">SUMIF(INDIRECT("$O$11:$O$40"),11,INDIRECT("$AV$11:$AV$40"))</f>
        <v>0</v>
      </c>
      <c r="P54" s="449">
        <f ca="1">SUMIF(INDIRECT("$P$11:$P$40"),11,INDIRECT("$AW$11:$AW$40"))</f>
        <v>0</v>
      </c>
      <c r="Q54" s="449">
        <f ca="1">SUMIF(INDIRECT("$Q$11:$Q$40"),11,INDIRECT("$AX$11:$AX$40"))</f>
        <v>0</v>
      </c>
      <c r="R54" s="242">
        <f t="shared" ca="1" si="2"/>
        <v>0</v>
      </c>
    </row>
    <row r="55" spans="12:18" x14ac:dyDescent="0.25">
      <c r="M55" s="242" t="s">
        <v>495</v>
      </c>
      <c r="N55" s="449">
        <f ca="1">SUMIF(INDIRECT("$N$11:$N$40"),12,INDIRECT("$AU$11:$AU$40"))</f>
        <v>0</v>
      </c>
      <c r="O55" s="449">
        <f ca="1">SUMIF(INDIRECT("$O$11:$O$40"),12,INDIRECT("$AV$11:$AV$40"))</f>
        <v>0</v>
      </c>
      <c r="P55" s="449">
        <f ca="1">SUMIF(INDIRECT("$P$11:$P$40"),12,INDIRECT("$AW$11:$AW$40"))</f>
        <v>0</v>
      </c>
      <c r="Q55" s="449">
        <f ca="1">SUMIF(INDIRECT("$Q$11:$Q$40"),12,INDIRECT("$AX$11:$AX$40"))</f>
        <v>0</v>
      </c>
      <c r="R55" s="242">
        <f t="shared" ca="1" si="2"/>
        <v>0</v>
      </c>
    </row>
    <row r="57" spans="12:18" x14ac:dyDescent="0.25">
      <c r="L57" s="242" t="s">
        <v>505</v>
      </c>
      <c r="M57" s="242" t="s">
        <v>502</v>
      </c>
      <c r="N57" s="449">
        <f ca="1">COUNTIF(INDIRECT("$N$11:$N$40"),1)</f>
        <v>0</v>
      </c>
      <c r="O57" s="449">
        <f ca="1">COUNTIF(INDIRECT("$O$11:$O$40"),1)</f>
        <v>0</v>
      </c>
      <c r="P57" s="449">
        <f ca="1">COUNTIF(INDIRECT("$P$11:$P$40"),1)</f>
        <v>0</v>
      </c>
      <c r="Q57" s="449">
        <f ca="1">COUNTIF(INDIRECT("$Q$11:$Q$40"),1)</f>
        <v>0</v>
      </c>
      <c r="R57" s="242">
        <f t="shared" ca="1" si="2"/>
        <v>0</v>
      </c>
    </row>
    <row r="58" spans="12:18" x14ac:dyDescent="0.25">
      <c r="M58" s="242" t="s">
        <v>485</v>
      </c>
      <c r="N58" s="449">
        <f ca="1">COUNTIF(INDIRECT("$N$11:$N$40"),2)</f>
        <v>0</v>
      </c>
      <c r="O58" s="449">
        <f ca="1">COUNTIF(INDIRECT("$O$11:$O$40"),2)</f>
        <v>0</v>
      </c>
      <c r="P58" s="449">
        <f ca="1">COUNTIF(INDIRECT("$P$11:$P$40"),2)</f>
        <v>0</v>
      </c>
      <c r="Q58" s="449">
        <f ca="1">COUNTIF(INDIRECT("$Q$11:$Q$40"),2)</f>
        <v>0</v>
      </c>
      <c r="R58" s="242">
        <f t="shared" ca="1" si="2"/>
        <v>0</v>
      </c>
    </row>
    <row r="59" spans="12:18" x14ac:dyDescent="0.25">
      <c r="M59" s="242" t="s">
        <v>486</v>
      </c>
      <c r="N59" s="449">
        <f ca="1">COUNTIF(INDIRECT("$N$11:$N$40"),3)</f>
        <v>0</v>
      </c>
      <c r="O59" s="449">
        <f ca="1">COUNTIF(INDIRECT("$O$11:$O$40"),3)</f>
        <v>0</v>
      </c>
      <c r="P59" s="449">
        <f ca="1">COUNTIF(INDIRECT("$P$11:$P$40"),3)</f>
        <v>0</v>
      </c>
      <c r="Q59" s="449">
        <f ca="1">COUNTIF(INDIRECT("$Q$11:$Q$40"),3)</f>
        <v>0</v>
      </c>
      <c r="R59" s="242">
        <f t="shared" ca="1" si="2"/>
        <v>0</v>
      </c>
    </row>
    <row r="60" spans="12:18" x14ac:dyDescent="0.25">
      <c r="M60" s="242" t="s">
        <v>487</v>
      </c>
      <c r="N60" s="449">
        <f ca="1">COUNTIF(INDIRECT("$N$11:$N$40"),4)</f>
        <v>0</v>
      </c>
      <c r="O60" s="449">
        <f ca="1">COUNTIF(INDIRECT("$O$11:$O$40"),4)</f>
        <v>0</v>
      </c>
      <c r="P60" s="449">
        <f ca="1">COUNTIF(INDIRECT("$P$11:$P$40"),4)</f>
        <v>0</v>
      </c>
      <c r="Q60" s="449">
        <f ca="1">COUNTIF(INDIRECT("$Q$11:$Q$40"),4)</f>
        <v>0</v>
      </c>
      <c r="R60" s="242">
        <f t="shared" ca="1" si="2"/>
        <v>0</v>
      </c>
    </row>
    <row r="61" spans="12:18" x14ac:dyDescent="0.25">
      <c r="M61" s="242" t="s">
        <v>488</v>
      </c>
      <c r="N61" s="449">
        <f ca="1">COUNTIF(INDIRECT("$N$11:$N$40"),5)</f>
        <v>0</v>
      </c>
      <c r="O61" s="449">
        <f ca="1">COUNTIF(INDIRECT("$O$11:$O$40"),5)</f>
        <v>0</v>
      </c>
      <c r="P61" s="449">
        <f ca="1">COUNTIF(INDIRECT("$P$11:$P$40"),5)</f>
        <v>0</v>
      </c>
      <c r="Q61" s="449">
        <f ca="1">COUNTIF(INDIRECT("$Q$11:$Q$40"),5)</f>
        <v>0</v>
      </c>
      <c r="R61" s="242">
        <f t="shared" ca="1" si="2"/>
        <v>0</v>
      </c>
    </row>
    <row r="62" spans="12:18" x14ac:dyDescent="0.25">
      <c r="M62" s="242" t="s">
        <v>489</v>
      </c>
      <c r="N62" s="449">
        <f ca="1">COUNTIF(INDIRECT("$N$11:$N$40"),6)</f>
        <v>0</v>
      </c>
      <c r="O62" s="449">
        <f ca="1">COUNTIF(INDIRECT("$O$11:$O$40"),6)</f>
        <v>0</v>
      </c>
      <c r="P62" s="449">
        <f ca="1">COUNTIF(INDIRECT("$P$11:$P$40"),6)</f>
        <v>0</v>
      </c>
      <c r="Q62" s="449">
        <f ca="1">COUNTIF(INDIRECT("$Q$11:$Q$40"),6)</f>
        <v>0</v>
      </c>
      <c r="R62" s="242">
        <f t="shared" ca="1" si="2"/>
        <v>0</v>
      </c>
    </row>
    <row r="63" spans="12:18" x14ac:dyDescent="0.25">
      <c r="M63" s="242" t="s">
        <v>490</v>
      </c>
      <c r="N63" s="449">
        <f ca="1">COUNTIF(INDIRECT("$N$11:$N$40"),7)</f>
        <v>0</v>
      </c>
      <c r="O63" s="449">
        <f ca="1">COUNTIF(INDIRECT("$O$11:$O$40"),7)</f>
        <v>0</v>
      </c>
      <c r="P63" s="449">
        <f ca="1">COUNTIF(INDIRECT("$P$11:$P$40"),7)</f>
        <v>0</v>
      </c>
      <c r="Q63" s="449">
        <f ca="1">COUNTIF(INDIRECT("$Q$11:$Q$40"),7)</f>
        <v>0</v>
      </c>
      <c r="R63" s="242">
        <f t="shared" ca="1" si="2"/>
        <v>0</v>
      </c>
    </row>
    <row r="64" spans="12:18" x14ac:dyDescent="0.25">
      <c r="M64" s="242" t="s">
        <v>491</v>
      </c>
      <c r="N64" s="449">
        <f ca="1">COUNTIF(INDIRECT("$N$11:$N$40"),8)</f>
        <v>0</v>
      </c>
      <c r="O64" s="449">
        <f ca="1">COUNTIF(INDIRECT("$O$11:$O$40"),8)</f>
        <v>0</v>
      </c>
      <c r="P64" s="449">
        <f ca="1">COUNTIF(INDIRECT("$P$11:$P$40"),8)</f>
        <v>0</v>
      </c>
      <c r="Q64" s="449">
        <f ca="1">COUNTIF(INDIRECT("$Q$11:$Q$40"),8)</f>
        <v>0</v>
      </c>
      <c r="R64" s="242">
        <f t="shared" ca="1" si="2"/>
        <v>0</v>
      </c>
    </row>
    <row r="65" spans="12:18" x14ac:dyDescent="0.25">
      <c r="M65" s="242" t="s">
        <v>492</v>
      </c>
      <c r="N65" s="449">
        <f ca="1">COUNTIF(INDIRECT("$N$11:$N$40"),9)</f>
        <v>0</v>
      </c>
      <c r="O65" s="449">
        <f ca="1">COUNTIF(INDIRECT("$O$11:$O$40"),9)</f>
        <v>0</v>
      </c>
      <c r="P65" s="449">
        <f ca="1">COUNTIF(INDIRECT("$P$11:$P$40"),9)</f>
        <v>0</v>
      </c>
      <c r="Q65" s="449">
        <f ca="1">COUNTIF(INDIRECT("$Q$11:$Q$40"),9)</f>
        <v>0</v>
      </c>
      <c r="R65" s="242">
        <f t="shared" ca="1" si="2"/>
        <v>0</v>
      </c>
    </row>
    <row r="66" spans="12:18" x14ac:dyDescent="0.25">
      <c r="M66" s="242" t="s">
        <v>493</v>
      </c>
      <c r="N66" s="449">
        <f ca="1">COUNTIF(INDIRECT("$N$11:$N$40"),10)</f>
        <v>0</v>
      </c>
      <c r="O66" s="449">
        <f ca="1">COUNTIF(INDIRECT("$O$11:$O$40"),10)</f>
        <v>0</v>
      </c>
      <c r="P66" s="449">
        <f ca="1">COUNTIF(INDIRECT("$P$11:$P$40"),10)</f>
        <v>0</v>
      </c>
      <c r="Q66" s="449">
        <f ca="1">COUNTIF(INDIRECT("$Q$11:$Q$40"),10)</f>
        <v>0</v>
      </c>
      <c r="R66" s="242">
        <f t="shared" ca="1" si="2"/>
        <v>0</v>
      </c>
    </row>
    <row r="67" spans="12:18" x14ac:dyDescent="0.25">
      <c r="M67" s="242" t="s">
        <v>494</v>
      </c>
      <c r="N67" s="449">
        <f ca="1">COUNTIF(INDIRECT("$N$11:$N$40"),11)</f>
        <v>0</v>
      </c>
      <c r="O67" s="449">
        <f ca="1">COUNTIF(INDIRECT("$O$11:$O$40"),11)</f>
        <v>0</v>
      </c>
      <c r="P67" s="449">
        <f ca="1">COUNTIF(INDIRECT("$P$11:$P$40"),11)</f>
        <v>0</v>
      </c>
      <c r="Q67" s="449">
        <f ca="1">COUNTIF(INDIRECT("$Q$11:$Q$40"),11)</f>
        <v>0</v>
      </c>
      <c r="R67" s="242">
        <f t="shared" ca="1" si="2"/>
        <v>0</v>
      </c>
    </row>
    <row r="68" spans="12:18" x14ac:dyDescent="0.25">
      <c r="M68" s="242" t="s">
        <v>495</v>
      </c>
      <c r="N68" s="449">
        <f ca="1">COUNTIF(INDIRECT("$N$11:$N$40"),12)</f>
        <v>0</v>
      </c>
      <c r="O68" s="449">
        <f ca="1">COUNTIF(INDIRECT("$O$11:$O$40"),12)</f>
        <v>0</v>
      </c>
      <c r="P68" s="449">
        <f ca="1">COUNTIF(INDIRECT("$P$11:$P$40"),12)</f>
        <v>0</v>
      </c>
      <c r="Q68" s="449">
        <f ca="1">COUNTIF(INDIRECT("$Q$11:$Q$40"),12)</f>
        <v>0</v>
      </c>
      <c r="R68" s="242">
        <f t="shared" ca="1" si="2"/>
        <v>0</v>
      </c>
    </row>
    <row r="70" spans="12:18" x14ac:dyDescent="0.25">
      <c r="L70" s="242" t="s">
        <v>507</v>
      </c>
      <c r="M70" s="242" t="s">
        <v>484</v>
      </c>
      <c r="N70" s="449">
        <f ca="1">SUMIF(INDIRECT("$N$11:$N$40"),1,INDIRECT("$CW$11:$CW$40"))</f>
        <v>0</v>
      </c>
      <c r="O70" s="449">
        <f ca="1">SUMIF(INDIRECT("$O$11:$O$40"),1,INDIRECT("$CX$11:$CX$40"))</f>
        <v>0</v>
      </c>
      <c r="P70" s="449">
        <f ca="1">SUMIF(INDIRECT("$P$11:$P$40"),1,INDIRECT("$CY$11:$CY$40"))</f>
        <v>0</v>
      </c>
      <c r="Q70" s="449">
        <f ca="1">SUMIF(INDIRECT("$Q$11:$Q$40"),1,INDIRECT("$CZ$11:$CZ$40"))</f>
        <v>0</v>
      </c>
      <c r="R70" s="242">
        <f t="shared" ca="1" si="2"/>
        <v>0</v>
      </c>
    </row>
    <row r="71" spans="12:18" x14ac:dyDescent="0.25">
      <c r="M71" s="242" t="s">
        <v>485</v>
      </c>
      <c r="N71" s="449">
        <f ca="1">SUMIF(INDIRECT("$N$11:$N$40"),2,INDIRECT("$CW$11:$CW$40"))</f>
        <v>0</v>
      </c>
      <c r="O71" s="449">
        <f ca="1">SUMIF(INDIRECT("$O$11:$O$40"),2,INDIRECT("$CX$11:$CX$40"))</f>
        <v>0</v>
      </c>
      <c r="P71" s="449">
        <f ca="1">SUMIF(INDIRECT("$P$11:$P$40"),2,INDIRECT("$CY$11:$CY$40"))</f>
        <v>0</v>
      </c>
      <c r="Q71" s="449">
        <f ca="1">SUMIF(INDIRECT("$Q$11:$Q$40"),2,INDIRECT("$CZ$11:$CZ$40"))</f>
        <v>0</v>
      </c>
      <c r="R71" s="242">
        <f t="shared" ca="1" si="2"/>
        <v>0</v>
      </c>
    </row>
    <row r="72" spans="12:18" x14ac:dyDescent="0.25">
      <c r="M72" s="242" t="s">
        <v>486</v>
      </c>
      <c r="N72" s="449">
        <f ca="1">SUMIF(INDIRECT("$N$11:$N$40"),3,INDIRECT("$CW$11:$CW$40"))</f>
        <v>0</v>
      </c>
      <c r="O72" s="449">
        <f ca="1">SUMIF(INDIRECT("$O$11:$O$40"),3,INDIRECT("$CX$11:$CX$40"))</f>
        <v>0</v>
      </c>
      <c r="P72" s="449">
        <f ca="1">SUMIF(INDIRECT("$P$11:$P$40"),3,INDIRECT("$CY$11:$CY$40"))</f>
        <v>0</v>
      </c>
      <c r="Q72" s="449">
        <f ca="1">SUMIF(INDIRECT("$Q$11:$Q$40"),3,INDIRECT("$CZ$11:$CZ$40"))</f>
        <v>0</v>
      </c>
      <c r="R72" s="242">
        <f t="shared" ca="1" si="2"/>
        <v>0</v>
      </c>
    </row>
    <row r="73" spans="12:18" x14ac:dyDescent="0.25">
      <c r="M73" s="242" t="s">
        <v>487</v>
      </c>
      <c r="N73" s="449">
        <f ca="1">SUMIF(INDIRECT("$N$11:$N$40"),4,INDIRECT("$CW$11:$CW$40"))</f>
        <v>0</v>
      </c>
      <c r="O73" s="449">
        <f ca="1">SUMIF(INDIRECT("$O$11:$O$40"),4,INDIRECT("$CX$11:$CX$40"))</f>
        <v>0</v>
      </c>
      <c r="P73" s="449">
        <f ca="1">SUMIF(INDIRECT("$P$11:$P$40"),4,INDIRECT("$CY$11:$CY$40"))</f>
        <v>0</v>
      </c>
      <c r="Q73" s="449">
        <f ca="1">SUMIF(INDIRECT("$Q$11:$Q$40"),4,INDIRECT("$CZ$11:$CZ$40"))</f>
        <v>0</v>
      </c>
      <c r="R73" s="242">
        <f t="shared" ca="1" si="2"/>
        <v>0</v>
      </c>
    </row>
    <row r="74" spans="12:18" x14ac:dyDescent="0.25">
      <c r="M74" s="242" t="s">
        <v>488</v>
      </c>
      <c r="N74" s="449">
        <f ca="1">SUMIF(INDIRECT("$N$11:$N$40"),5,INDIRECT("$CW$11:$CW$40"))</f>
        <v>0</v>
      </c>
      <c r="O74" s="449">
        <f ca="1">SUMIF(INDIRECT("$O$11:$O$40"),5,INDIRECT("$CX$11:$CX$40"))</f>
        <v>0</v>
      </c>
      <c r="P74" s="449">
        <f ca="1">SUMIF(INDIRECT("$P$11:$P$40"),5,INDIRECT("$CY$11:$CY$40"))</f>
        <v>0</v>
      </c>
      <c r="Q74" s="449">
        <f ca="1">SUMIF(INDIRECT("$Q$11:$Q$40"),5,INDIRECT("$CZ$11:$CZ$40"))</f>
        <v>0</v>
      </c>
      <c r="R74" s="242">
        <f t="shared" ca="1" si="2"/>
        <v>0</v>
      </c>
    </row>
    <row r="75" spans="12:18" x14ac:dyDescent="0.25">
      <c r="M75" s="242" t="s">
        <v>489</v>
      </c>
      <c r="N75" s="449">
        <f ca="1">SUMIF(INDIRECT("$N$11:$N$40"),6,INDIRECT("$CW$11:$CW$40"))</f>
        <v>0</v>
      </c>
      <c r="O75" s="449">
        <f ca="1">SUMIF(INDIRECT("$O$11:$O$40"),6,INDIRECT("$CX$11:$CX$40"))</f>
        <v>0</v>
      </c>
      <c r="P75" s="449">
        <f ca="1">SUMIF(INDIRECT("$P$11:$P$40"),6,INDIRECT("$CY$11:$CY$40"))</f>
        <v>0</v>
      </c>
      <c r="Q75" s="449">
        <f ca="1">SUMIF(INDIRECT("$Q$11:$Q$40"),6,INDIRECT("$CZ$11:$CZ$40"))</f>
        <v>0</v>
      </c>
      <c r="R75" s="242">
        <f t="shared" ca="1" si="2"/>
        <v>0</v>
      </c>
    </row>
    <row r="76" spans="12:18" x14ac:dyDescent="0.25">
      <c r="M76" s="242" t="s">
        <v>490</v>
      </c>
      <c r="N76" s="449">
        <f ca="1">SUMIF(INDIRECT("$N$11:$N$40"),7,INDIRECT("$CW$11:$CW$40"))</f>
        <v>0</v>
      </c>
      <c r="O76" s="449">
        <f ca="1">SUMIF(INDIRECT("$O$11:$O$40"),7,INDIRECT("$CX$11:$CX$40"))</f>
        <v>0</v>
      </c>
      <c r="P76" s="449">
        <f ca="1">SUMIF(INDIRECT("$P$11:$P$40"),7,INDIRECT("$CY$11:$CY$40"))</f>
        <v>0</v>
      </c>
      <c r="Q76" s="449">
        <f ca="1">SUMIF(INDIRECT("$Q$11:$Q$40"),7,INDIRECT("$CZ$11:$CZ$40"))</f>
        <v>0</v>
      </c>
      <c r="R76" s="242">
        <f t="shared" ca="1" si="2"/>
        <v>0</v>
      </c>
    </row>
    <row r="77" spans="12:18" x14ac:dyDescent="0.25">
      <c r="M77" s="242" t="s">
        <v>491</v>
      </c>
      <c r="N77" s="449">
        <f ca="1">SUMIF(INDIRECT("$N$11:$N$40"),8,INDIRECT("$CW$11:$CW$40"))</f>
        <v>0</v>
      </c>
      <c r="O77" s="449">
        <f ca="1">SUMIF(INDIRECT("$O$11:$O$40"),8,INDIRECT("$CX$11:$CX$40"))</f>
        <v>0</v>
      </c>
      <c r="P77" s="449">
        <f ca="1">SUMIF(INDIRECT("$P$11:$P$40"),8,INDIRECT("$CY$11:$CY$40"))</f>
        <v>0</v>
      </c>
      <c r="Q77" s="449">
        <f ca="1">SUMIF(INDIRECT("$Q$11:$Q$40"),8,INDIRECT("$CZ$11:$CZ$40"))</f>
        <v>0</v>
      </c>
      <c r="R77" s="242">
        <f t="shared" ca="1" si="2"/>
        <v>0</v>
      </c>
    </row>
    <row r="78" spans="12:18" x14ac:dyDescent="0.25">
      <c r="M78" s="242" t="s">
        <v>492</v>
      </c>
      <c r="N78" s="449">
        <f ca="1">SUMIF(INDIRECT("$N$11:$N$40"),9,INDIRECT("$CW$11:$CW$40"))</f>
        <v>0</v>
      </c>
      <c r="O78" s="449">
        <f ca="1">SUMIF(INDIRECT("$O$11:$O$40"),9,INDIRECT("$CX$11:$CX$40"))</f>
        <v>0</v>
      </c>
      <c r="P78" s="449">
        <f ca="1">SUMIF(INDIRECT("$P$11:$P$40"),9,INDIRECT("$CY$11:$CY$40"))</f>
        <v>0</v>
      </c>
      <c r="Q78" s="449">
        <f ca="1">SUMIF(INDIRECT("$Q$11:$Q$40"),9,INDIRECT("$CZ$11:$CZ$40"))</f>
        <v>0</v>
      </c>
      <c r="R78" s="242">
        <f t="shared" ca="1" si="2"/>
        <v>0</v>
      </c>
    </row>
    <row r="79" spans="12:18" x14ac:dyDescent="0.25">
      <c r="M79" s="242" t="s">
        <v>493</v>
      </c>
      <c r="N79" s="449">
        <f ca="1">SUMIF(INDIRECT("$N$11:$N$40"),10,INDIRECT("$CW$11:$CW$40"))</f>
        <v>0</v>
      </c>
      <c r="O79" s="449">
        <f ca="1">SUMIF(INDIRECT("$O$11:$O$40"),10,INDIRECT("$CX$11:$CX$40"))</f>
        <v>0</v>
      </c>
      <c r="P79" s="449">
        <f ca="1">SUMIF(INDIRECT("$P$11:$P$40"),10,INDIRECT("$CY$11:$CY$40"))</f>
        <v>0</v>
      </c>
      <c r="Q79" s="449">
        <f ca="1">SUMIF(INDIRECT("$Q$11:$Q$40"),10,INDIRECT("$CZ$11:$CZ$40"))</f>
        <v>0</v>
      </c>
      <c r="R79" s="242">
        <f t="shared" ca="1" si="2"/>
        <v>0</v>
      </c>
    </row>
    <row r="80" spans="12:18" x14ac:dyDescent="0.25">
      <c r="M80" s="242" t="s">
        <v>494</v>
      </c>
      <c r="N80" s="449">
        <f ca="1">SUMIF(INDIRECT("$N$11:$N$40"),11,INDIRECT("$CW$11:$CW$40"))</f>
        <v>0</v>
      </c>
      <c r="O80" s="449">
        <f ca="1">SUMIF(INDIRECT("$O$11:$O$40"),11,INDIRECT("$CX$11:$CX$40"))</f>
        <v>0</v>
      </c>
      <c r="P80" s="449">
        <f ca="1">SUMIF(INDIRECT("$P$11:$P$40"),11,INDIRECT("$CY$11:$CY$40"))</f>
        <v>0</v>
      </c>
      <c r="Q80" s="449">
        <f ca="1">SUMIF(INDIRECT("$Q$11:$Q$40"),11,INDIRECT("$CZ$11:$CZ$40"))</f>
        <v>0</v>
      </c>
      <c r="R80" s="242">
        <f t="shared" ca="1" si="2"/>
        <v>0</v>
      </c>
    </row>
    <row r="81" spans="13:18" x14ac:dyDescent="0.25">
      <c r="M81" s="242" t="s">
        <v>495</v>
      </c>
      <c r="N81" s="449">
        <f ca="1">SUMIF(INDIRECT("$N$11:$N$40"),12,INDIRECT("$CW$11:$CW$40"))</f>
        <v>0</v>
      </c>
      <c r="O81" s="449">
        <f ca="1">SUMIF(INDIRECT("$O$11:$O$40"),12,INDIRECT("$CX$11:$CX$40"))</f>
        <v>0</v>
      </c>
      <c r="P81" s="449">
        <f ca="1">SUMIF(INDIRECT("$P$11:$P$40"),12,INDIRECT("$CY$11:$CY$40"))</f>
        <v>0</v>
      </c>
      <c r="Q81" s="449">
        <f ca="1">SUMIF(INDIRECT("$Q$11:$Q$40"),12,INDIRECT("$CZ$11:$CZ$40"))</f>
        <v>0</v>
      </c>
      <c r="R81" s="242">
        <f t="shared" ca="1" si="2"/>
        <v>0</v>
      </c>
    </row>
    <row r="158" spans="52:52" x14ac:dyDescent="0.25">
      <c r="AZ158" s="342">
        <f>data3!DP2</f>
        <v>0</v>
      </c>
    </row>
  </sheetData>
  <mergeCells count="14">
    <mergeCell ref="AY9:BK9"/>
    <mergeCell ref="R9:AC9"/>
    <mergeCell ref="N9:Q9"/>
    <mergeCell ref="AD9:AG9"/>
    <mergeCell ref="AH9:AT9"/>
    <mergeCell ref="AU9:AX9"/>
    <mergeCell ref="DA9:DL9"/>
    <mergeCell ref="DM9:DP9"/>
    <mergeCell ref="BL9:BO9"/>
    <mergeCell ref="BP9:CA9"/>
    <mergeCell ref="CB9:CE9"/>
    <mergeCell ref="CF9:CI9"/>
    <mergeCell ref="CJ9:CV9"/>
    <mergeCell ref="CW9:CZ9"/>
  </mergeCells>
  <phoneticPr fontId="1"/>
  <pageMargins left="0.39" right="0.3" top="0.35433070866141736" bottom="0.47244094488188981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HK159"/>
  <sheetViews>
    <sheetView showGridLines="0" zoomScaleNormal="100" workbookViewId="0">
      <selection activeCell="L3" sqref="L3"/>
    </sheetView>
  </sheetViews>
  <sheetFormatPr defaultColWidth="6.86328125" defaultRowHeight="12.75" x14ac:dyDescent="0.25"/>
  <cols>
    <col min="1" max="1" width="9" style="251" customWidth="1"/>
    <col min="2" max="6" width="6.86328125" style="251"/>
    <col min="7" max="7" width="11.59765625" style="251" customWidth="1"/>
    <col min="8" max="8" width="12.86328125" style="251" customWidth="1"/>
    <col min="9" max="12" width="6.86328125" style="251"/>
    <col min="13" max="13" width="11.265625" style="251" customWidth="1"/>
    <col min="14" max="14" width="15.1328125" style="251" customWidth="1"/>
    <col min="15" max="15" width="11.73046875" style="251" customWidth="1"/>
    <col min="16" max="16" width="9.3984375" style="251" customWidth="1"/>
    <col min="17" max="17" width="9.86328125" style="251" customWidth="1"/>
    <col min="18" max="18" width="14" style="251" customWidth="1"/>
    <col min="19" max="19" width="11.1328125" style="251" customWidth="1"/>
    <col min="20" max="20" width="11.3984375" style="318" customWidth="1"/>
    <col min="21" max="21" width="9.73046875" style="318" customWidth="1"/>
    <col min="22" max="22" width="6.86328125" style="318"/>
    <col min="23" max="48" width="6.86328125" style="251"/>
    <col min="49" max="77" width="6.86328125" style="318"/>
    <col min="78" max="79" width="6.86328125" style="251"/>
    <col min="80" max="80" width="13" style="251" customWidth="1"/>
    <col min="81" max="93" width="6.86328125" style="251"/>
    <col min="94" max="94" width="8.265625" style="251" bestFit="1" customWidth="1"/>
    <col min="95" max="122" width="6.86328125" style="251"/>
    <col min="123" max="123" width="14.86328125" style="251" customWidth="1"/>
    <col min="124" max="124" width="15.265625" style="251" customWidth="1"/>
    <col min="125" max="125" width="10.59765625" style="251" customWidth="1"/>
    <col min="126" max="126" width="7.3984375" style="251" customWidth="1"/>
    <col min="127" max="127" width="12.59765625" style="251" customWidth="1"/>
    <col min="128" max="133" width="6.86328125" style="251"/>
    <col min="134" max="134" width="8.46484375" style="251" customWidth="1"/>
    <col min="135" max="135" width="7.73046875" style="251" customWidth="1"/>
    <col min="136" max="136" width="9.59765625" style="251" customWidth="1"/>
    <col min="137" max="137" width="17.9296875" style="251" customWidth="1"/>
    <col min="138" max="138" width="23.19921875" style="251" customWidth="1"/>
    <col min="139" max="16384" width="6.86328125" style="251"/>
  </cols>
  <sheetData>
    <row r="1" spans="1:219" ht="14.25" x14ac:dyDescent="0.25">
      <c r="A1" s="251" t="s">
        <v>218</v>
      </c>
      <c r="B1" s="260" t="s">
        <v>82</v>
      </c>
      <c r="C1" s="260" t="s">
        <v>83</v>
      </c>
      <c r="D1" s="260" t="s">
        <v>84</v>
      </c>
      <c r="E1" s="260" t="s">
        <v>85</v>
      </c>
      <c r="F1" s="260" t="s">
        <v>2</v>
      </c>
      <c r="G1" s="251" t="s">
        <v>295</v>
      </c>
      <c r="H1" s="251" t="s">
        <v>296</v>
      </c>
      <c r="I1" s="251" t="s">
        <v>638</v>
      </c>
      <c r="J1" s="544" t="s">
        <v>639</v>
      </c>
      <c r="K1" s="384" t="s">
        <v>645</v>
      </c>
      <c r="L1" s="251" t="s">
        <v>92</v>
      </c>
      <c r="M1" s="251" t="s">
        <v>297</v>
      </c>
      <c r="N1" s="251" t="s">
        <v>298</v>
      </c>
      <c r="O1" s="251" t="s">
        <v>579</v>
      </c>
      <c r="P1" s="251" t="s">
        <v>299</v>
      </c>
      <c r="Q1" s="251" t="s">
        <v>300</v>
      </c>
      <c r="R1" s="251" t="s">
        <v>580</v>
      </c>
      <c r="S1" s="251" t="s">
        <v>301</v>
      </c>
      <c r="T1" s="545" t="s">
        <v>302</v>
      </c>
      <c r="U1" s="318" t="s">
        <v>303</v>
      </c>
      <c r="V1" s="318" t="s">
        <v>304</v>
      </c>
      <c r="W1" s="251" t="s">
        <v>305</v>
      </c>
      <c r="X1" s="251" t="s">
        <v>306</v>
      </c>
      <c r="Y1" s="251" t="s">
        <v>307</v>
      </c>
      <c r="Z1" s="251" t="s">
        <v>308</v>
      </c>
      <c r="AA1" s="251" t="s">
        <v>309</v>
      </c>
      <c r="AB1" s="251" t="s">
        <v>310</v>
      </c>
      <c r="AC1" s="251" t="s">
        <v>311</v>
      </c>
      <c r="AD1" s="544" t="s">
        <v>312</v>
      </c>
      <c r="AE1" s="251" t="s">
        <v>313</v>
      </c>
      <c r="AF1" s="251" t="s">
        <v>314</v>
      </c>
      <c r="AG1" s="251" t="s">
        <v>315</v>
      </c>
      <c r="AH1" s="251" t="s">
        <v>316</v>
      </c>
      <c r="AI1" s="251" t="s">
        <v>317</v>
      </c>
      <c r="AJ1" s="251" t="s">
        <v>318</v>
      </c>
      <c r="AK1" s="251" t="s">
        <v>319</v>
      </c>
      <c r="AL1" s="251" t="s">
        <v>320</v>
      </c>
      <c r="AM1" s="251" t="s">
        <v>321</v>
      </c>
      <c r="AN1" s="544" t="s">
        <v>322</v>
      </c>
      <c r="AO1" s="251" t="s">
        <v>323</v>
      </c>
      <c r="AP1" s="251" t="s">
        <v>324</v>
      </c>
      <c r="AQ1" s="251" t="s">
        <v>325</v>
      </c>
      <c r="AR1" s="251" t="s">
        <v>326</v>
      </c>
      <c r="AS1" s="251" t="s">
        <v>327</v>
      </c>
      <c r="AT1" s="251" t="s">
        <v>328</v>
      </c>
      <c r="AU1" s="251" t="s">
        <v>329</v>
      </c>
      <c r="AV1" s="251" t="s">
        <v>330</v>
      </c>
      <c r="AW1" s="318" t="s">
        <v>331</v>
      </c>
      <c r="AX1" s="545" t="s">
        <v>332</v>
      </c>
      <c r="AY1" s="318" t="s">
        <v>333</v>
      </c>
      <c r="AZ1" s="318" t="s">
        <v>334</v>
      </c>
      <c r="BA1" s="318" t="s">
        <v>335</v>
      </c>
      <c r="BB1" s="318" t="s">
        <v>336</v>
      </c>
      <c r="BC1" s="318" t="s">
        <v>337</v>
      </c>
      <c r="BD1" s="318" t="s">
        <v>338</v>
      </c>
      <c r="BE1" s="318" t="s">
        <v>339</v>
      </c>
      <c r="BF1" s="318" t="s">
        <v>340</v>
      </c>
      <c r="BG1" s="318" t="s">
        <v>341</v>
      </c>
      <c r="BH1" s="545" t="s">
        <v>342</v>
      </c>
      <c r="BI1" s="318" t="s">
        <v>343</v>
      </c>
      <c r="BJ1" s="318" t="s">
        <v>344</v>
      </c>
      <c r="BK1" s="318" t="s">
        <v>345</v>
      </c>
      <c r="BL1" s="318" t="s">
        <v>346</v>
      </c>
      <c r="BM1" s="318" t="s">
        <v>347</v>
      </c>
      <c r="BN1" s="318" t="s">
        <v>348</v>
      </c>
      <c r="BO1" s="318" t="s">
        <v>349</v>
      </c>
      <c r="BP1" s="318" t="s">
        <v>350</v>
      </c>
      <c r="BQ1" s="318" t="s">
        <v>351</v>
      </c>
      <c r="BR1" s="545" t="s">
        <v>352</v>
      </c>
      <c r="BS1" s="318" t="s">
        <v>353</v>
      </c>
      <c r="BT1" s="318" t="s">
        <v>354</v>
      </c>
      <c r="BU1" s="318" t="s">
        <v>355</v>
      </c>
      <c r="BV1" s="318" t="s">
        <v>356</v>
      </c>
      <c r="BW1" s="318" t="s">
        <v>357</v>
      </c>
      <c r="BX1" s="318" t="s">
        <v>358</v>
      </c>
      <c r="BY1" s="318" t="s">
        <v>359</v>
      </c>
      <c r="BZ1" s="251" t="s">
        <v>360</v>
      </c>
      <c r="CA1" s="251" t="s">
        <v>361</v>
      </c>
      <c r="CB1" s="544" t="s">
        <v>362</v>
      </c>
      <c r="CC1" s="251" t="s">
        <v>363</v>
      </c>
      <c r="CD1" s="251" t="s">
        <v>364</v>
      </c>
      <c r="CE1" s="251" t="s">
        <v>365</v>
      </c>
      <c r="CF1" s="251" t="s">
        <v>366</v>
      </c>
      <c r="CG1" s="251" t="s">
        <v>367</v>
      </c>
      <c r="CH1" s="251" t="s">
        <v>368</v>
      </c>
      <c r="CI1" s="251" t="s">
        <v>369</v>
      </c>
      <c r="CJ1" s="251" t="s">
        <v>370</v>
      </c>
      <c r="CK1" s="251" t="s">
        <v>735</v>
      </c>
      <c r="CL1" s="251" t="s">
        <v>736</v>
      </c>
      <c r="CM1" s="251" t="s">
        <v>737</v>
      </c>
      <c r="CN1" s="251" t="s">
        <v>738</v>
      </c>
      <c r="CO1" s="251" t="s">
        <v>739</v>
      </c>
      <c r="CP1" s="251" t="s">
        <v>740</v>
      </c>
      <c r="CQ1" s="251" t="s">
        <v>741</v>
      </c>
      <c r="CR1" s="251" t="s">
        <v>742</v>
      </c>
      <c r="CS1" s="251" t="s">
        <v>743</v>
      </c>
      <c r="CT1" s="251" t="s">
        <v>744</v>
      </c>
      <c r="CU1" s="251" t="s">
        <v>371</v>
      </c>
      <c r="CV1" s="544" t="s">
        <v>372</v>
      </c>
      <c r="CW1" s="251" t="s">
        <v>374</v>
      </c>
      <c r="CX1" s="251" t="s">
        <v>373</v>
      </c>
      <c r="CY1" s="251" t="s">
        <v>375</v>
      </c>
      <c r="CZ1" s="251" t="s">
        <v>376</v>
      </c>
      <c r="DA1" s="251" t="s">
        <v>114</v>
      </c>
      <c r="DB1" s="251" t="s">
        <v>377</v>
      </c>
      <c r="DC1" s="251" t="s">
        <v>378</v>
      </c>
      <c r="DD1" s="251" t="s">
        <v>118</v>
      </c>
      <c r="DE1" s="251" t="s">
        <v>379</v>
      </c>
      <c r="DF1" s="546" t="s">
        <v>158</v>
      </c>
      <c r="DG1" s="251" t="s">
        <v>390</v>
      </c>
      <c r="DH1" s="251" t="s">
        <v>380</v>
      </c>
      <c r="DI1" s="251" t="s">
        <v>381</v>
      </c>
      <c r="DJ1" s="251" t="s">
        <v>382</v>
      </c>
      <c r="DK1" s="251" t="s">
        <v>383</v>
      </c>
      <c r="DL1" s="251" t="s">
        <v>384</v>
      </c>
      <c r="DM1" s="251" t="s">
        <v>389</v>
      </c>
      <c r="DN1" s="261" t="s">
        <v>385</v>
      </c>
      <c r="DO1" s="261" t="s">
        <v>386</v>
      </c>
      <c r="DP1" s="544" t="s">
        <v>387</v>
      </c>
      <c r="DQ1" s="251" t="s">
        <v>388</v>
      </c>
      <c r="DR1" s="251" t="s">
        <v>391</v>
      </c>
      <c r="DS1" s="310" t="s">
        <v>646</v>
      </c>
      <c r="DT1" s="251" t="s">
        <v>547</v>
      </c>
      <c r="DU1" s="251" t="s">
        <v>547</v>
      </c>
      <c r="DV1" s="251" t="s">
        <v>547</v>
      </c>
      <c r="DW1" s="310" t="s">
        <v>394</v>
      </c>
      <c r="DX1" s="262" t="s">
        <v>508</v>
      </c>
      <c r="DY1" s="262" t="s">
        <v>409</v>
      </c>
      <c r="DZ1" s="547" t="s">
        <v>17</v>
      </c>
      <c r="EA1" s="262" t="s">
        <v>18</v>
      </c>
      <c r="EB1" s="262" t="s">
        <v>19</v>
      </c>
      <c r="EC1" s="262" t="s">
        <v>20</v>
      </c>
      <c r="ED1" s="251" t="s">
        <v>509</v>
      </c>
      <c r="EE1" s="251" t="s">
        <v>510</v>
      </c>
      <c r="EF1" s="251" t="s">
        <v>511</v>
      </c>
      <c r="EG1" s="251" t="s">
        <v>728</v>
      </c>
      <c r="EJ1" s="544">
        <v>140</v>
      </c>
      <c r="ET1" s="544">
        <v>150</v>
      </c>
      <c r="FD1" s="544">
        <v>160</v>
      </c>
      <c r="FN1" s="544">
        <v>170</v>
      </c>
      <c r="FX1" s="544">
        <v>180</v>
      </c>
      <c r="GH1" s="544">
        <v>190</v>
      </c>
      <c r="GR1" s="544">
        <v>200</v>
      </c>
    </row>
    <row r="2" spans="1:219" ht="15.75" customHeight="1" x14ac:dyDescent="0.25">
      <c r="A2" s="251">
        <v>1</v>
      </c>
      <c r="N2" s="263"/>
      <c r="R2" s="557"/>
      <c r="BH2" s="322"/>
      <c r="BI2" s="322"/>
      <c r="BZ2" s="318"/>
      <c r="CK2" s="318"/>
      <c r="CL2" s="318"/>
      <c r="CM2" s="318"/>
      <c r="CN2" s="318"/>
      <c r="CO2" s="318"/>
      <c r="CP2" s="318"/>
      <c r="CQ2" s="318"/>
      <c r="CR2" s="318"/>
      <c r="CS2" s="318"/>
      <c r="CT2" s="318"/>
      <c r="CU2" s="263">
        <v>0</v>
      </c>
      <c r="CV2" s="263">
        <v>0</v>
      </c>
      <c r="CW2" s="263">
        <v>0</v>
      </c>
      <c r="CX2" s="263">
        <v>0</v>
      </c>
      <c r="CY2" s="263">
        <v>0</v>
      </c>
      <c r="CZ2" s="263">
        <v>0</v>
      </c>
      <c r="DA2" s="263">
        <v>0</v>
      </c>
      <c r="DB2" s="263">
        <v>0</v>
      </c>
      <c r="DC2" s="263">
        <v>0</v>
      </c>
      <c r="DD2" s="263">
        <v>0</v>
      </c>
      <c r="DE2" s="263">
        <v>0</v>
      </c>
      <c r="DG2" s="263"/>
      <c r="DP2" s="263"/>
      <c r="DQ2" s="263"/>
      <c r="DX2" s="599"/>
      <c r="DY2" s="306"/>
      <c r="DZ2" s="306"/>
      <c r="EA2" s="599"/>
      <c r="EB2" s="306"/>
      <c r="EC2" s="599"/>
      <c r="EE2"/>
      <c r="EF2"/>
      <c r="EG2" s="599"/>
      <c r="EH2" s="306"/>
      <c r="EI2" s="307"/>
      <c r="EJ2" s="306"/>
      <c r="EK2" s="306"/>
      <c r="EL2" s="306"/>
      <c r="EM2" s="306"/>
      <c r="EN2" s="306"/>
      <c r="EO2" s="306"/>
      <c r="EP2" s="306"/>
      <c r="EQ2" s="306"/>
      <c r="ER2" s="306"/>
      <c r="ES2" s="306"/>
      <c r="ET2" s="306"/>
      <c r="EU2" s="306"/>
      <c r="EV2" s="306"/>
      <c r="EW2" s="306"/>
      <c r="EX2" s="306"/>
      <c r="EY2" s="306"/>
      <c r="EZ2" s="306"/>
      <c r="FA2" s="306"/>
      <c r="FB2" s="306"/>
      <c r="FC2" s="306"/>
      <c r="FD2" s="306"/>
      <c r="FE2" s="306"/>
      <c r="FF2" s="306"/>
      <c r="FG2" s="306"/>
      <c r="FH2" s="306"/>
      <c r="FI2" s="306"/>
      <c r="FJ2" s="306"/>
      <c r="FK2" s="306"/>
      <c r="FL2" s="306"/>
      <c r="FM2" s="306"/>
      <c r="FN2" s="306"/>
      <c r="FO2" s="306"/>
      <c r="FP2" s="306"/>
      <c r="FQ2" s="306"/>
      <c r="FR2" s="306"/>
      <c r="FS2" s="306"/>
      <c r="FT2" s="306"/>
      <c r="FU2" s="306"/>
      <c r="FV2" s="306"/>
      <c r="FW2" s="306"/>
      <c r="FX2" s="306"/>
      <c r="FY2" s="306"/>
      <c r="FZ2" s="306"/>
      <c r="GA2" s="306"/>
      <c r="GB2" s="306"/>
      <c r="GC2" s="306"/>
      <c r="GD2" s="306"/>
      <c r="GE2" s="306"/>
      <c r="GF2" s="306"/>
      <c r="GG2" s="306"/>
      <c r="GH2" s="306"/>
      <c r="GI2" s="306"/>
      <c r="GJ2" s="306"/>
      <c r="GK2" s="306"/>
      <c r="GL2" s="306"/>
      <c r="GM2" s="306"/>
      <c r="GN2" s="306"/>
      <c r="GO2" s="306"/>
      <c r="GP2" s="306"/>
      <c r="GQ2" s="306"/>
      <c r="GR2" s="306"/>
    </row>
    <row r="3" spans="1:219" x14ac:dyDescent="0.25">
      <c r="G3" s="264">
        <f>IF(G2="○",400000,0)</f>
        <v>0</v>
      </c>
      <c r="H3" s="264">
        <f>IF(H2="○",270000,0)</f>
        <v>0</v>
      </c>
      <c r="I3" s="264">
        <f>IF(AND(I2="○",(給与所得!J31-data5!AC2+data2!Z2)&lt;=5000000),270000,0)</f>
        <v>0</v>
      </c>
      <c r="J3" s="264">
        <f>IF(AND(J2="○",(給与所得!J31-data5!AC2+data2!Z2)&lt;=5000000),350000,0)</f>
        <v>0</v>
      </c>
      <c r="K3" s="379"/>
      <c r="L3" s="264">
        <f>IF(AND(L2="○",(給与所得!J31-data5!AC2+data2!Z2)&lt;=890000,data2!Z2&lt;=100000),270000,0)</f>
        <v>0</v>
      </c>
      <c r="R3" s="264">
        <f>IF(R5="一般の控除対象配偶者",保険料配偶者!I27,0)</f>
        <v>0</v>
      </c>
    </row>
    <row r="4" spans="1:219" x14ac:dyDescent="0.25">
      <c r="G4" s="265"/>
      <c r="H4" s="265"/>
      <c r="I4" s="265"/>
      <c r="J4" s="265"/>
      <c r="K4" s="265"/>
      <c r="L4" s="265"/>
      <c r="R4" s="264">
        <f>IF(R5="老人控除対象配偶者",保険料配偶者!I28,0)</f>
        <v>0</v>
      </c>
      <c r="DS4" s="310" t="s">
        <v>673</v>
      </c>
      <c r="DT4" s="310"/>
      <c r="DU4" s="310"/>
      <c r="DV4" s="310"/>
      <c r="DW4" s="310"/>
    </row>
    <row r="5" spans="1:219" ht="21.75" customHeight="1" x14ac:dyDescent="0.25">
      <c r="G5" s="265"/>
      <c r="H5" s="265"/>
      <c r="I5" s="265"/>
      <c r="J5" s="265"/>
      <c r="K5" s="265"/>
      <c r="L5" s="265"/>
      <c r="R5" s="351" t="str">
        <f>IF(data5!AD2&lt;=10000000,IF(R2="適用を受ける",IF(AND(N2&gt;620000,N2&lt;=1330000),"配偶者特別控除",IF(AND(N2&lt;=620000,O2&lt;70),"一般の控除対象配偶者",IF(AND(N2&lt;=580000,O2&gt;=70),"老人控除対象配偶者","適用なし"))),"適用なし"),"適用なし")</f>
        <v>適用なし</v>
      </c>
      <c r="AQ5" s="266" t="s">
        <v>108</v>
      </c>
      <c r="AR5" s="266" t="s">
        <v>168</v>
      </c>
      <c r="AS5" s="266" t="s">
        <v>392</v>
      </c>
      <c r="AT5" s="266" t="s">
        <v>109</v>
      </c>
      <c r="AU5" s="266" t="s">
        <v>729</v>
      </c>
      <c r="BZ5" s="267" t="s">
        <v>171</v>
      </c>
      <c r="CA5" s="268" t="s">
        <v>87</v>
      </c>
      <c r="CB5" s="269" t="s">
        <v>395</v>
      </c>
      <c r="CP5" s="251" t="s">
        <v>393</v>
      </c>
    </row>
    <row r="6" spans="1:219" ht="24.75" customHeight="1" x14ac:dyDescent="0.25">
      <c r="R6" s="251" t="s">
        <v>627</v>
      </c>
      <c r="AI6" s="270" t="s">
        <v>98</v>
      </c>
      <c r="AJ6" s="271"/>
      <c r="AK6" s="271"/>
      <c r="AQ6" s="272">
        <v>630000</v>
      </c>
      <c r="AR6" s="272">
        <v>580000</v>
      </c>
      <c r="AS6" s="272">
        <v>480000</v>
      </c>
      <c r="AT6" s="272">
        <v>380000</v>
      </c>
      <c r="AU6" s="272"/>
      <c r="AY6" s="319"/>
      <c r="BE6" s="322"/>
      <c r="BF6" s="322"/>
      <c r="BG6" s="322"/>
      <c r="BH6" s="322"/>
      <c r="BI6" s="322"/>
      <c r="BZ6" s="272">
        <v>750000</v>
      </c>
      <c r="CA6" s="272">
        <v>400000</v>
      </c>
      <c r="CB6" s="272">
        <v>270000</v>
      </c>
      <c r="CP6" s="591">
        <f>SUM(CD8:CQ8)+IF(R5="適用なし",0,COUNTIF(S2,"○"))</f>
        <v>0</v>
      </c>
    </row>
    <row r="7" spans="1:219" ht="13.5" customHeight="1" x14ac:dyDescent="0.2">
      <c r="B7" s="256"/>
      <c r="AI7" s="273">
        <f>COUNTA(AM2:AP2)</f>
        <v>0</v>
      </c>
      <c r="AJ7" s="271"/>
      <c r="AK7" s="271"/>
      <c r="AQ7" s="273">
        <f>COUNTIF(AQ2:AV2,"特定扶養親族")</f>
        <v>0</v>
      </c>
      <c r="AR7" s="273">
        <f>COUNTIF(AQ2:AV2,"同居老親等")</f>
        <v>0</v>
      </c>
      <c r="AS7" s="273">
        <f>COUNTIF(AQ2:AV2,"老人扶養親族（同居老親等以外）")</f>
        <v>0</v>
      </c>
      <c r="AT7" s="273">
        <f>COUNTIF(AQ2:AV2,"一般の扶養親族")</f>
        <v>0</v>
      </c>
      <c r="AU7" s="273">
        <f>COUNTIF(AQ2:AV2,"特定親族特別控除")</f>
        <v>0</v>
      </c>
      <c r="AY7" s="319"/>
      <c r="BZ7" s="274">
        <f>COUNTIF(CA2:CJ2,"同居特別障害者")+IF(AND(DW2="同居特別障害者",N2&lt;=580000),COUNTIF(DW2,"同居特別障害者"),0)</f>
        <v>0</v>
      </c>
      <c r="CA7" s="274">
        <f>COUNTIF(CA2:CJ2,"特別障害者")+IF(AND(DW2="特別障害者",N2&lt;=580000),COUNTIF(DW2,"特別障害者"),0)</f>
        <v>0</v>
      </c>
      <c r="CB7" s="274">
        <f>COUNTIF(CA2:CJ2,"その他の障害者")+IF(AND(DW2="その他の障害者",N2&lt;=580000),COUNTIF(DW2,"その他の障害者"),0)</f>
        <v>0</v>
      </c>
      <c r="CD7" s="589" t="s">
        <v>745</v>
      </c>
      <c r="CE7" s="590">
        <v>1</v>
      </c>
      <c r="CF7" s="590">
        <v>2</v>
      </c>
      <c r="CG7" s="590">
        <v>3</v>
      </c>
      <c r="CH7" s="590">
        <v>4</v>
      </c>
      <c r="CI7" s="590">
        <v>11</v>
      </c>
      <c r="CJ7" s="590">
        <v>21</v>
      </c>
      <c r="CK7" s="590">
        <v>31</v>
      </c>
      <c r="CL7" s="590">
        <v>41</v>
      </c>
      <c r="CM7" s="590">
        <v>51</v>
      </c>
      <c r="CN7" s="590">
        <v>61</v>
      </c>
      <c r="CO7" s="590">
        <v>71</v>
      </c>
      <c r="CP7" s="590">
        <v>81</v>
      </c>
      <c r="CQ7" s="590">
        <v>91</v>
      </c>
    </row>
    <row r="8" spans="1:219" ht="15" customHeight="1" x14ac:dyDescent="0.2">
      <c r="B8" s="256"/>
      <c r="AQ8" s="275">
        <f>AQ6*AQ7</f>
        <v>0</v>
      </c>
      <c r="AR8" s="275">
        <f>AR6*AR7</f>
        <v>0</v>
      </c>
      <c r="AS8" s="275">
        <f>AS6*AS7</f>
        <v>0</v>
      </c>
      <c r="AT8" s="275">
        <f>AT6*AT7</f>
        <v>0</v>
      </c>
      <c r="AY8" s="319"/>
      <c r="BZ8" s="276">
        <f>BZ6*BZ7</f>
        <v>0</v>
      </c>
      <c r="CA8" s="276">
        <f>CA6*CA7</f>
        <v>0</v>
      </c>
      <c r="CB8" s="276">
        <f>CB6*CB7</f>
        <v>0</v>
      </c>
      <c r="CD8" s="251">
        <f>COUNTIF(($CK$2:$CT$2),CD7)</f>
        <v>0</v>
      </c>
      <c r="CE8" s="251">
        <f t="shared" ref="CE8:CQ8" si="0">COUNTIF(($CK$2:$CT$2),CE7)</f>
        <v>0</v>
      </c>
      <c r="CF8" s="251">
        <f t="shared" si="0"/>
        <v>0</v>
      </c>
      <c r="CG8" s="251">
        <f t="shared" si="0"/>
        <v>0</v>
      </c>
      <c r="CH8" s="251">
        <f t="shared" si="0"/>
        <v>0</v>
      </c>
      <c r="CI8" s="251">
        <f t="shared" si="0"/>
        <v>0</v>
      </c>
      <c r="CJ8" s="251">
        <f t="shared" si="0"/>
        <v>0</v>
      </c>
      <c r="CK8" s="251">
        <f t="shared" si="0"/>
        <v>0</v>
      </c>
      <c r="CL8" s="251">
        <f t="shared" si="0"/>
        <v>0</v>
      </c>
      <c r="CM8" s="251">
        <f t="shared" si="0"/>
        <v>0</v>
      </c>
      <c r="CN8" s="251">
        <f t="shared" si="0"/>
        <v>0</v>
      </c>
      <c r="CO8" s="251">
        <f t="shared" si="0"/>
        <v>0</v>
      </c>
      <c r="CP8" s="251">
        <f t="shared" si="0"/>
        <v>0</v>
      </c>
      <c r="CQ8" s="251">
        <f t="shared" si="0"/>
        <v>0</v>
      </c>
    </row>
    <row r="9" spans="1:219" ht="13.5" customHeight="1" x14ac:dyDescent="0.25">
      <c r="AR9" s="277"/>
      <c r="AT9" s="277"/>
      <c r="AY9" s="319"/>
    </row>
    <row r="10" spans="1:219" ht="13.5" customHeight="1" x14ac:dyDescent="0.25">
      <c r="AY10" s="319"/>
    </row>
    <row r="11" spans="1:219" ht="13.7" customHeight="1" x14ac:dyDescent="0.25">
      <c r="A11" s="251">
        <v>1</v>
      </c>
      <c r="N11" s="263"/>
      <c r="R11" s="557"/>
      <c r="BH11" s="322"/>
      <c r="BI11" s="322"/>
      <c r="BZ11" s="318"/>
      <c r="CK11" s="318"/>
      <c r="CL11" s="318"/>
      <c r="CM11" s="318"/>
      <c r="CN11" s="318"/>
      <c r="CO11" s="318"/>
      <c r="CP11" s="318"/>
      <c r="CQ11" s="318"/>
      <c r="CR11" s="318"/>
      <c r="CS11" s="318"/>
      <c r="CT11" s="318"/>
      <c r="CU11" s="263">
        <v>0</v>
      </c>
      <c r="CV11" s="263">
        <v>0</v>
      </c>
      <c r="CW11" s="263">
        <v>0</v>
      </c>
      <c r="CX11" s="263">
        <v>0</v>
      </c>
      <c r="CY11" s="263">
        <v>0</v>
      </c>
      <c r="CZ11" s="263">
        <v>0</v>
      </c>
      <c r="DA11" s="263">
        <v>0</v>
      </c>
      <c r="DB11" s="263">
        <v>0</v>
      </c>
      <c r="DC11" s="263">
        <v>0</v>
      </c>
      <c r="DD11" s="263">
        <v>0</v>
      </c>
      <c r="DE11" s="263">
        <v>0</v>
      </c>
      <c r="DG11" s="263"/>
      <c r="DP11" s="263"/>
      <c r="DQ11" s="263"/>
      <c r="DX11" s="599"/>
      <c r="DY11" s="306"/>
      <c r="DZ11" s="306"/>
      <c r="EA11" s="599"/>
      <c r="EB11" s="306"/>
      <c r="EC11" s="599"/>
      <c r="EE11"/>
      <c r="EF11"/>
      <c r="EG11" s="599"/>
      <c r="EH11" s="306"/>
      <c r="EI11" s="307"/>
      <c r="EJ11" s="306"/>
      <c r="EK11" s="306"/>
      <c r="EL11" s="306"/>
      <c r="EM11" s="306"/>
      <c r="EN11" s="306"/>
      <c r="EO11" s="306"/>
      <c r="EP11" s="306"/>
      <c r="EQ11" s="306"/>
      <c r="ER11" s="306"/>
      <c r="ES11" s="306"/>
      <c r="ET11" s="306"/>
      <c r="EU11" s="306"/>
      <c r="EV11" s="306"/>
      <c r="EW11" s="306"/>
      <c r="EX11" s="306"/>
      <c r="EY11" s="306"/>
      <c r="EZ11" s="306"/>
      <c r="FA11" s="306"/>
      <c r="FB11" s="306"/>
      <c r="FC11" s="306"/>
      <c r="FD11" s="306"/>
      <c r="FE11" s="306"/>
      <c r="FF11" s="306"/>
      <c r="FG11" s="306"/>
      <c r="FH11" s="306"/>
      <c r="FI11" s="306"/>
      <c r="FJ11" s="306"/>
      <c r="FK11" s="306"/>
      <c r="FL11" s="306"/>
      <c r="FM11" s="306"/>
      <c r="FN11" s="306"/>
      <c r="FO11" s="306"/>
      <c r="FP11" s="306"/>
      <c r="FQ11" s="306"/>
      <c r="FR11" s="306"/>
      <c r="FS11" s="306"/>
      <c r="FT11" s="306"/>
      <c r="FU11" s="306"/>
      <c r="FV11" s="306"/>
      <c r="FW11" s="306"/>
      <c r="FX11" s="306"/>
      <c r="FY11" s="306"/>
      <c r="FZ11" s="306"/>
      <c r="GA11" s="306"/>
      <c r="GB11" s="306"/>
      <c r="GC11" s="306"/>
      <c r="GD11" s="306"/>
      <c r="GE11" s="306"/>
      <c r="GF11" s="306"/>
      <c r="GG11" s="306"/>
      <c r="GH11" s="306"/>
      <c r="GI11" s="306"/>
      <c r="GJ11" s="306"/>
      <c r="GK11" s="306"/>
      <c r="GL11" s="306"/>
      <c r="GM11" s="306"/>
      <c r="GN11" s="306"/>
      <c r="GO11" s="306"/>
      <c r="GP11" s="306"/>
      <c r="GQ11" s="306"/>
      <c r="GR11" s="306"/>
      <c r="GS11" s="306"/>
      <c r="GT11" s="306"/>
      <c r="GU11" s="306"/>
      <c r="GV11" s="306"/>
      <c r="GW11" s="306"/>
      <c r="GX11" s="306"/>
      <c r="GY11" s="306"/>
      <c r="GZ11" s="306"/>
      <c r="HA11" s="306"/>
      <c r="HB11" s="306"/>
      <c r="HC11" s="306"/>
      <c r="HD11" s="306"/>
      <c r="HE11" s="306"/>
      <c r="HF11" s="306"/>
      <c r="HG11" s="306"/>
      <c r="HH11" s="306"/>
      <c r="HI11" s="306"/>
      <c r="HJ11" s="306"/>
      <c r="HK11" s="306"/>
    </row>
    <row r="12" spans="1:219" ht="13.7" customHeight="1" x14ac:dyDescent="0.25">
      <c r="A12" s="251">
        <v>2</v>
      </c>
      <c r="R12" s="557"/>
      <c r="BH12" s="322"/>
      <c r="BI12" s="322"/>
      <c r="BZ12" s="318"/>
      <c r="CU12" s="251">
        <v>0</v>
      </c>
      <c r="CV12" s="251">
        <v>0</v>
      </c>
      <c r="CW12" s="251">
        <v>0</v>
      </c>
      <c r="CX12" s="251">
        <v>0</v>
      </c>
      <c r="CY12" s="251">
        <v>0</v>
      </c>
      <c r="CZ12" s="251">
        <v>0</v>
      </c>
      <c r="DA12" s="251">
        <v>0</v>
      </c>
      <c r="DB12" s="251">
        <v>0</v>
      </c>
      <c r="DC12" s="251">
        <v>0</v>
      </c>
      <c r="DD12" s="251">
        <v>0</v>
      </c>
      <c r="DE12" s="251">
        <v>0</v>
      </c>
      <c r="DX12" s="306"/>
      <c r="DY12" s="306"/>
      <c r="DZ12" s="306"/>
      <c r="EA12" s="306"/>
      <c r="EB12" s="306"/>
      <c r="EC12" s="306"/>
      <c r="ED12" s="306"/>
      <c r="EE12"/>
      <c r="EF12"/>
      <c r="EG12" s="306"/>
      <c r="EH12" s="306"/>
      <c r="EI12" s="307"/>
      <c r="EJ12" s="306"/>
      <c r="EK12" s="306"/>
      <c r="EL12" s="306"/>
      <c r="EM12" s="306"/>
      <c r="EN12" s="306"/>
      <c r="EO12" s="306"/>
      <c r="EP12" s="306"/>
      <c r="EQ12" s="306"/>
      <c r="ER12" s="306"/>
      <c r="ES12" s="306"/>
      <c r="ET12" s="306"/>
      <c r="EU12" s="306"/>
      <c r="EV12" s="306"/>
      <c r="EW12" s="306"/>
      <c r="EX12" s="306"/>
      <c r="EY12" s="306"/>
      <c r="EZ12" s="306"/>
      <c r="FA12" s="306"/>
      <c r="FB12" s="306"/>
      <c r="FC12" s="306"/>
      <c r="FD12" s="306"/>
      <c r="FE12" s="306"/>
      <c r="FF12" s="306"/>
      <c r="FG12" s="306"/>
      <c r="FH12" s="306"/>
      <c r="FI12" s="306"/>
      <c r="FJ12" s="306"/>
      <c r="FK12" s="306"/>
      <c r="FL12" s="306"/>
      <c r="FM12" s="306"/>
      <c r="FN12" s="306"/>
      <c r="FO12" s="306"/>
      <c r="FP12" s="306"/>
      <c r="FQ12" s="306"/>
      <c r="FR12" s="306"/>
      <c r="FS12" s="306"/>
      <c r="FT12" s="306"/>
      <c r="FU12" s="306"/>
      <c r="FV12" s="306"/>
      <c r="FW12" s="306"/>
      <c r="FX12" s="306"/>
      <c r="FY12" s="306"/>
      <c r="FZ12" s="306"/>
      <c r="GA12" s="306"/>
      <c r="GB12" s="306"/>
      <c r="GC12" s="306"/>
      <c r="GD12" s="306"/>
      <c r="GE12" s="306"/>
      <c r="GF12" s="306"/>
      <c r="GG12" s="306"/>
      <c r="GH12" s="306"/>
      <c r="GI12" s="306"/>
      <c r="GJ12" s="306"/>
      <c r="GK12" s="306"/>
      <c r="GL12" s="306"/>
      <c r="GM12" s="306"/>
      <c r="GN12" s="306"/>
      <c r="GO12" s="306"/>
      <c r="GP12" s="306"/>
      <c r="GQ12" s="306"/>
      <c r="GR12" s="306"/>
      <c r="GS12" s="306"/>
      <c r="GT12" s="306"/>
      <c r="GU12" s="306"/>
      <c r="GV12" s="306"/>
      <c r="GW12" s="306"/>
      <c r="GX12" s="306"/>
      <c r="GY12" s="306"/>
      <c r="GZ12" s="306"/>
      <c r="HA12" s="306"/>
      <c r="HB12" s="306"/>
      <c r="HC12" s="306"/>
      <c r="HD12" s="306"/>
      <c r="HE12" s="306"/>
      <c r="HF12" s="306"/>
      <c r="HG12" s="306"/>
      <c r="HH12" s="306"/>
      <c r="HI12" s="306"/>
      <c r="HJ12" s="306"/>
      <c r="HK12" s="306"/>
    </row>
    <row r="13" spans="1:219" ht="13.7" customHeight="1" x14ac:dyDescent="0.25">
      <c r="A13" s="251">
        <v>3</v>
      </c>
      <c r="R13" s="557"/>
      <c r="BH13" s="322"/>
      <c r="BI13" s="322"/>
      <c r="BZ13" s="318"/>
      <c r="DX13" s="306"/>
      <c r="DY13" s="306"/>
      <c r="DZ13" s="306"/>
      <c r="EA13" s="306"/>
      <c r="EB13" s="306"/>
      <c r="EC13" s="306"/>
      <c r="ED13" s="306"/>
      <c r="EE13" s="306"/>
      <c r="EF13" s="306"/>
      <c r="EG13" s="306"/>
      <c r="EH13" s="306"/>
      <c r="EI13" s="307"/>
      <c r="EJ13" s="306"/>
      <c r="EK13" s="306"/>
      <c r="EL13" s="306"/>
      <c r="EM13" s="306"/>
      <c r="EN13" s="306"/>
      <c r="EO13" s="306"/>
      <c r="EP13" s="306"/>
      <c r="EQ13" s="306"/>
      <c r="ER13" s="306"/>
      <c r="ES13" s="306"/>
      <c r="ET13" s="306"/>
      <c r="EU13" s="306"/>
      <c r="EV13" s="306"/>
      <c r="EW13" s="306"/>
      <c r="EX13" s="306"/>
      <c r="EY13" s="306"/>
      <c r="EZ13" s="306"/>
      <c r="FA13" s="306"/>
      <c r="FB13" s="306"/>
      <c r="FC13" s="306"/>
      <c r="FD13" s="306"/>
      <c r="FE13" s="306"/>
      <c r="FF13" s="306"/>
      <c r="FG13" s="306"/>
      <c r="FH13" s="306"/>
      <c r="FI13" s="306"/>
      <c r="FJ13" s="306"/>
      <c r="FK13" s="306"/>
      <c r="FL13" s="306"/>
      <c r="FM13" s="306"/>
      <c r="FN13" s="306"/>
      <c r="FO13" s="306"/>
      <c r="FP13" s="306"/>
      <c r="FQ13" s="306"/>
      <c r="FR13" s="306"/>
      <c r="FS13" s="308"/>
      <c r="FT13" s="306"/>
      <c r="FU13" s="306"/>
      <c r="FV13" s="306"/>
      <c r="FW13" s="306"/>
      <c r="FX13" s="306"/>
      <c r="FY13" s="306"/>
      <c r="FZ13" s="306"/>
      <c r="GA13" s="306"/>
      <c r="GB13" s="308"/>
      <c r="GC13" s="306"/>
      <c r="GD13" s="306"/>
      <c r="GE13" s="306"/>
      <c r="GF13" s="306"/>
      <c r="GG13" s="306"/>
      <c r="GH13" s="306"/>
      <c r="GI13" s="306"/>
      <c r="GJ13" s="306"/>
      <c r="GK13" s="306"/>
      <c r="GL13" s="306"/>
      <c r="GM13" s="306"/>
      <c r="GN13" s="306"/>
      <c r="GO13" s="306"/>
      <c r="GP13" s="306"/>
      <c r="GQ13" s="306"/>
      <c r="GR13" s="306"/>
      <c r="GS13" s="306"/>
      <c r="GT13" s="306"/>
      <c r="GU13" s="306"/>
      <c r="GV13" s="306"/>
      <c r="GW13" s="306"/>
      <c r="GX13" s="306"/>
      <c r="GY13" s="306"/>
      <c r="GZ13" s="306"/>
      <c r="HA13" s="306"/>
      <c r="HB13" s="306"/>
      <c r="HC13" s="306"/>
      <c r="HD13" s="306"/>
      <c r="HE13" s="306"/>
      <c r="HF13" s="306"/>
      <c r="HG13" s="306"/>
      <c r="HH13" s="306"/>
      <c r="HI13" s="306"/>
      <c r="HJ13" s="306"/>
      <c r="HK13" s="306"/>
    </row>
    <row r="14" spans="1:219" ht="13.7" customHeight="1" x14ac:dyDescent="0.25">
      <c r="A14" s="251">
        <v>4</v>
      </c>
      <c r="R14" s="557"/>
      <c r="BH14" s="322"/>
      <c r="BI14" s="322"/>
      <c r="BZ14" s="318"/>
      <c r="DX14" s="306"/>
      <c r="DY14" s="306"/>
      <c r="DZ14" s="306"/>
      <c r="EA14" s="306"/>
      <c r="EB14" s="306"/>
      <c r="EC14" s="306"/>
      <c r="ED14" s="306"/>
      <c r="EE14" s="306"/>
      <c r="EF14" s="306"/>
      <c r="EG14" s="306"/>
      <c r="EH14" s="306"/>
      <c r="EI14" s="307"/>
      <c r="EJ14" s="306"/>
      <c r="EK14" s="306"/>
      <c r="EL14" s="306"/>
      <c r="EM14" s="306"/>
      <c r="EN14" s="306"/>
      <c r="EO14" s="306"/>
      <c r="EP14" s="306"/>
      <c r="EQ14" s="306"/>
      <c r="ER14" s="306"/>
      <c r="ES14" s="306"/>
      <c r="ET14" s="306"/>
      <c r="EU14" s="306"/>
      <c r="EV14" s="306"/>
      <c r="EW14" s="306"/>
      <c r="EX14" s="306"/>
      <c r="EY14" s="306"/>
      <c r="EZ14" s="306"/>
      <c r="FA14" s="306"/>
      <c r="FB14" s="306"/>
      <c r="FC14" s="306"/>
      <c r="FD14" s="306"/>
      <c r="FE14" s="306"/>
      <c r="FF14" s="306"/>
      <c r="FG14" s="306"/>
      <c r="FH14" s="306"/>
      <c r="FI14" s="306"/>
      <c r="FJ14" s="306"/>
      <c r="FK14" s="306"/>
      <c r="FL14" s="306"/>
      <c r="FM14" s="306"/>
      <c r="FN14" s="306"/>
      <c r="FO14" s="306"/>
      <c r="FP14" s="306"/>
      <c r="FQ14" s="306"/>
      <c r="FR14" s="306"/>
      <c r="FS14" s="308"/>
      <c r="FT14" s="306"/>
      <c r="FU14" s="306"/>
      <c r="FV14" s="306"/>
      <c r="FW14" s="306"/>
      <c r="FX14" s="306"/>
      <c r="FY14" s="306"/>
      <c r="FZ14" s="306"/>
      <c r="GA14" s="306"/>
      <c r="GB14" s="308"/>
      <c r="GC14" s="306"/>
      <c r="GD14" s="306"/>
      <c r="GE14" s="306"/>
      <c r="GF14" s="306"/>
      <c r="GG14" s="306"/>
      <c r="GH14" s="306"/>
      <c r="GI14" s="306"/>
      <c r="GJ14" s="306"/>
      <c r="GK14" s="306"/>
      <c r="GL14" s="306"/>
      <c r="GM14" s="306"/>
      <c r="GN14" s="306"/>
      <c r="GO14" s="306"/>
      <c r="GP14" s="306"/>
      <c r="GQ14" s="306"/>
      <c r="GR14" s="306"/>
      <c r="GS14" s="306"/>
      <c r="GT14" s="306"/>
      <c r="GU14" s="306"/>
      <c r="GV14" s="306"/>
      <c r="GW14" s="306"/>
      <c r="GX14" s="306"/>
      <c r="GY14" s="306"/>
      <c r="GZ14" s="306"/>
      <c r="HA14" s="306"/>
      <c r="HB14" s="306"/>
      <c r="HC14" s="306"/>
      <c r="HD14" s="306"/>
      <c r="HE14" s="306"/>
      <c r="HF14" s="306"/>
      <c r="HG14" s="306"/>
      <c r="HH14" s="306"/>
      <c r="HI14" s="306"/>
      <c r="HJ14" s="306"/>
      <c r="HK14" s="306"/>
    </row>
    <row r="15" spans="1:219" ht="13.7" customHeight="1" x14ac:dyDescent="0.25">
      <c r="A15" s="251">
        <v>5</v>
      </c>
      <c r="R15" s="557"/>
      <c r="BH15" s="322"/>
      <c r="BI15" s="322"/>
      <c r="BZ15" s="318"/>
      <c r="DX15" s="306"/>
      <c r="DY15" s="306"/>
      <c r="DZ15" s="306"/>
      <c r="EA15" s="306"/>
      <c r="EB15" s="306"/>
      <c r="EC15" s="306"/>
      <c r="ED15" s="306"/>
      <c r="EE15" s="306"/>
      <c r="EF15" s="306"/>
      <c r="EG15" s="306"/>
      <c r="EH15" s="306"/>
      <c r="EI15" s="307"/>
      <c r="EJ15" s="306"/>
      <c r="EK15" s="306"/>
      <c r="EL15" s="306"/>
      <c r="EM15" s="306"/>
      <c r="EN15" s="306"/>
      <c r="EO15" s="306"/>
      <c r="EP15" s="306"/>
      <c r="EQ15" s="306"/>
      <c r="ER15" s="306"/>
      <c r="ES15" s="306"/>
      <c r="ET15" s="306"/>
      <c r="EU15" s="306"/>
      <c r="EV15" s="306"/>
      <c r="EW15" s="306"/>
      <c r="EX15" s="306"/>
      <c r="EY15" s="306"/>
      <c r="EZ15" s="306"/>
      <c r="FA15" s="306"/>
      <c r="FB15" s="306"/>
      <c r="FC15" s="306"/>
      <c r="FD15" s="306"/>
      <c r="FE15" s="306"/>
      <c r="FF15" s="306"/>
      <c r="FG15" s="306"/>
      <c r="FH15" s="306"/>
      <c r="FI15" s="306"/>
      <c r="FJ15" s="306"/>
      <c r="FK15" s="306"/>
      <c r="FL15" s="306"/>
      <c r="FM15" s="306"/>
      <c r="FN15" s="306"/>
      <c r="FO15" s="306"/>
      <c r="FP15" s="306"/>
      <c r="FQ15" s="306"/>
      <c r="FR15" s="306"/>
      <c r="FS15" s="308"/>
      <c r="FT15" s="306"/>
      <c r="FU15" s="306"/>
      <c r="FV15" s="306"/>
      <c r="FW15" s="306"/>
      <c r="FX15" s="306"/>
      <c r="FY15" s="306"/>
      <c r="FZ15" s="306"/>
      <c r="GA15" s="306"/>
      <c r="GB15" s="308"/>
      <c r="GC15" s="306"/>
      <c r="GD15" s="306"/>
      <c r="GE15" s="306"/>
      <c r="GF15" s="306"/>
      <c r="GG15" s="306"/>
      <c r="GH15" s="306"/>
      <c r="GI15" s="306"/>
      <c r="GJ15" s="306"/>
      <c r="GK15" s="306"/>
      <c r="GL15" s="306"/>
      <c r="GM15" s="306"/>
      <c r="GN15" s="306"/>
      <c r="GO15" s="306"/>
      <c r="GP15" s="306"/>
      <c r="GQ15" s="306"/>
      <c r="GR15" s="306"/>
      <c r="GS15" s="306"/>
      <c r="GT15" s="306"/>
      <c r="GU15" s="306"/>
      <c r="GV15" s="306"/>
      <c r="GW15" s="306"/>
      <c r="GX15" s="306"/>
      <c r="GY15" s="306"/>
      <c r="GZ15" s="306"/>
      <c r="HA15" s="306"/>
      <c r="HB15" s="306"/>
      <c r="HC15" s="306"/>
      <c r="HD15" s="306"/>
      <c r="HE15" s="306"/>
      <c r="HF15" s="306"/>
      <c r="HG15" s="306"/>
      <c r="HH15" s="306"/>
      <c r="HI15" s="306"/>
      <c r="HJ15" s="306"/>
      <c r="HK15" s="306"/>
    </row>
    <row r="16" spans="1:219" ht="13.7" customHeight="1" x14ac:dyDescent="0.25">
      <c r="A16" s="251">
        <v>6</v>
      </c>
      <c r="R16" s="557"/>
      <c r="BH16" s="322"/>
      <c r="BI16" s="322"/>
      <c r="BZ16" s="318"/>
      <c r="DX16" s="306"/>
      <c r="DY16" s="306"/>
      <c r="DZ16" s="306"/>
      <c r="EA16" s="306"/>
      <c r="EB16" s="306"/>
      <c r="EC16" s="306"/>
      <c r="ED16" s="306"/>
      <c r="EE16" s="306"/>
      <c r="EF16" s="306"/>
      <c r="EG16" s="306"/>
      <c r="EH16" s="306"/>
      <c r="EI16" s="307"/>
      <c r="EJ16" s="306"/>
      <c r="EK16" s="306"/>
      <c r="EL16" s="306"/>
      <c r="EM16" s="306"/>
      <c r="EN16" s="306"/>
      <c r="EO16" s="306"/>
      <c r="EP16" s="306"/>
      <c r="EQ16" s="306"/>
      <c r="ER16" s="306"/>
      <c r="ES16" s="306"/>
      <c r="ET16" s="306"/>
      <c r="EU16" s="306"/>
      <c r="EV16" s="306"/>
      <c r="EW16" s="306"/>
      <c r="EX16" s="306"/>
      <c r="EY16" s="306"/>
      <c r="EZ16" s="306"/>
      <c r="FA16" s="306"/>
      <c r="FB16" s="306"/>
      <c r="FC16" s="306"/>
      <c r="FD16" s="306"/>
      <c r="FE16" s="306"/>
      <c r="FF16" s="306"/>
      <c r="FG16" s="306"/>
      <c r="FH16" s="306"/>
      <c r="FI16" s="306"/>
      <c r="FJ16" s="306"/>
      <c r="FK16" s="306"/>
      <c r="FL16" s="306"/>
      <c r="FM16" s="306"/>
      <c r="FN16" s="306"/>
      <c r="FO16" s="306"/>
      <c r="FP16" s="306"/>
      <c r="FQ16" s="306"/>
      <c r="FR16" s="306"/>
      <c r="FS16" s="306"/>
      <c r="FT16" s="306"/>
      <c r="FU16" s="306"/>
      <c r="FV16" s="306"/>
      <c r="FW16" s="306"/>
      <c r="FX16" s="306"/>
      <c r="FY16" s="306"/>
      <c r="FZ16" s="306"/>
      <c r="GA16" s="306"/>
      <c r="GB16" s="306"/>
      <c r="GC16" s="306"/>
      <c r="GD16" s="306"/>
      <c r="GE16" s="306"/>
      <c r="GF16" s="306"/>
      <c r="GG16" s="306"/>
      <c r="GH16" s="306"/>
      <c r="GI16" s="306"/>
      <c r="GJ16" s="306"/>
      <c r="GK16" s="306"/>
      <c r="GL16" s="306"/>
      <c r="GM16" s="306"/>
      <c r="GN16" s="306"/>
      <c r="GO16" s="306"/>
      <c r="GP16" s="306"/>
      <c r="GQ16" s="306"/>
      <c r="GR16" s="306"/>
      <c r="GS16" s="306"/>
      <c r="GT16" s="306"/>
      <c r="GU16" s="306"/>
      <c r="GV16" s="306"/>
      <c r="GW16" s="306"/>
      <c r="GX16" s="306"/>
      <c r="GY16" s="306"/>
      <c r="GZ16" s="306"/>
      <c r="HA16" s="306"/>
      <c r="HB16" s="306"/>
      <c r="HC16" s="306"/>
      <c r="HD16" s="306"/>
      <c r="HE16" s="306"/>
      <c r="HF16" s="306"/>
      <c r="HG16" s="306"/>
      <c r="HH16" s="306"/>
      <c r="HI16" s="306"/>
      <c r="HJ16" s="306"/>
      <c r="HK16" s="306"/>
    </row>
    <row r="17" spans="1:219" ht="13.7" customHeight="1" x14ac:dyDescent="0.25">
      <c r="A17" s="251">
        <v>7</v>
      </c>
      <c r="R17" s="557"/>
      <c r="BB17" s="322"/>
      <c r="BC17" s="322"/>
      <c r="BD17" s="322"/>
      <c r="BE17" s="322"/>
      <c r="BF17" s="322"/>
      <c r="BG17" s="322"/>
      <c r="BH17" s="322"/>
      <c r="BI17" s="322"/>
      <c r="BZ17" s="318"/>
      <c r="DX17" s="306"/>
      <c r="DY17" s="306"/>
      <c r="DZ17" s="306"/>
      <c r="EA17" s="306"/>
      <c r="EB17" s="306"/>
      <c r="EC17" s="306"/>
      <c r="ED17" s="306"/>
      <c r="EE17" s="306"/>
      <c r="EF17" s="306"/>
      <c r="EG17" s="306"/>
      <c r="EH17" s="306"/>
      <c r="EI17" s="307"/>
      <c r="EJ17" s="306"/>
      <c r="EK17" s="306"/>
      <c r="EL17" s="306"/>
      <c r="EM17" s="306"/>
      <c r="EN17" s="306"/>
      <c r="EO17" s="306"/>
      <c r="EP17" s="306"/>
      <c r="EQ17" s="306"/>
      <c r="ER17" s="306"/>
      <c r="ES17" s="306"/>
      <c r="ET17" s="306"/>
      <c r="EU17" s="306"/>
      <c r="EV17" s="306"/>
      <c r="EW17" s="306"/>
      <c r="EX17" s="306"/>
      <c r="EY17" s="306"/>
      <c r="EZ17" s="306"/>
      <c r="FA17" s="306"/>
      <c r="FB17" s="306"/>
      <c r="FC17" s="306"/>
      <c r="FD17" s="306"/>
      <c r="FE17" s="306"/>
      <c r="FF17" s="306"/>
      <c r="FG17" s="306"/>
      <c r="FH17" s="306"/>
      <c r="FI17" s="306"/>
      <c r="FJ17" s="306"/>
      <c r="FK17" s="306"/>
      <c r="FL17" s="306"/>
      <c r="FM17" s="306"/>
      <c r="FN17" s="306"/>
      <c r="FO17" s="306"/>
      <c r="FP17" s="306"/>
      <c r="FQ17" s="306"/>
      <c r="FR17" s="306"/>
      <c r="FS17" s="306"/>
      <c r="FT17" s="306"/>
      <c r="FU17" s="306"/>
      <c r="FV17" s="306"/>
      <c r="FW17" s="306"/>
      <c r="FX17" s="306"/>
      <c r="FY17" s="306"/>
      <c r="FZ17" s="306"/>
      <c r="GA17" s="306"/>
      <c r="GB17" s="306"/>
      <c r="GC17" s="306"/>
      <c r="GD17" s="306"/>
      <c r="GE17" s="306"/>
      <c r="GF17" s="306"/>
      <c r="GG17" s="306"/>
      <c r="GH17" s="306"/>
      <c r="GI17" s="306"/>
      <c r="GJ17" s="306"/>
      <c r="GK17" s="306"/>
      <c r="GL17" s="306"/>
      <c r="GM17" s="306"/>
      <c r="GN17" s="306"/>
      <c r="GO17" s="306"/>
      <c r="GP17" s="306"/>
      <c r="GQ17" s="306"/>
      <c r="GR17" s="306"/>
      <c r="GS17" s="306"/>
      <c r="GT17" s="306"/>
      <c r="GU17" s="306"/>
      <c r="GV17" s="306"/>
      <c r="GW17" s="306"/>
      <c r="GX17" s="306"/>
      <c r="GY17" s="306"/>
      <c r="GZ17" s="306"/>
      <c r="HA17" s="306"/>
      <c r="HB17" s="306"/>
      <c r="HC17" s="306"/>
      <c r="HD17" s="306"/>
      <c r="HE17" s="306"/>
      <c r="HF17" s="306"/>
      <c r="HG17" s="306"/>
      <c r="HH17" s="306"/>
      <c r="HI17" s="306"/>
      <c r="HJ17" s="306"/>
      <c r="HK17" s="306"/>
    </row>
    <row r="18" spans="1:219" ht="13.7" customHeight="1" x14ac:dyDescent="0.25">
      <c r="A18" s="251">
        <v>8</v>
      </c>
      <c r="R18" s="557"/>
      <c r="BE18" s="322"/>
      <c r="BF18" s="322"/>
      <c r="BG18" s="322"/>
      <c r="BH18" s="322"/>
      <c r="BI18" s="322"/>
      <c r="BZ18" s="318"/>
      <c r="DX18" s="306"/>
      <c r="DY18" s="306"/>
      <c r="DZ18" s="306"/>
      <c r="EA18" s="306"/>
      <c r="EB18" s="306"/>
      <c r="EC18" s="306"/>
      <c r="ED18" s="306"/>
      <c r="EE18" s="306"/>
      <c r="EF18" s="306"/>
      <c r="EG18" s="306"/>
      <c r="EH18" s="306"/>
      <c r="EI18" s="307"/>
      <c r="EJ18" s="306"/>
      <c r="EK18" s="306"/>
      <c r="EL18" s="306"/>
      <c r="EM18" s="306"/>
      <c r="EN18" s="306"/>
      <c r="EO18" s="306"/>
      <c r="EP18" s="306"/>
      <c r="EQ18" s="306"/>
      <c r="ER18" s="306"/>
      <c r="ES18" s="306"/>
      <c r="ET18" s="306"/>
      <c r="EU18" s="306"/>
      <c r="EV18" s="306"/>
      <c r="EW18" s="306"/>
      <c r="EX18" s="306"/>
      <c r="EY18" s="306"/>
      <c r="EZ18" s="306"/>
      <c r="FA18" s="306"/>
      <c r="FB18" s="306"/>
      <c r="FC18" s="306"/>
      <c r="FD18" s="306"/>
      <c r="FE18" s="306"/>
      <c r="FF18" s="306"/>
      <c r="FG18" s="306"/>
      <c r="FH18" s="306"/>
      <c r="FI18" s="306"/>
      <c r="FJ18" s="306"/>
      <c r="FK18" s="306"/>
      <c r="FL18" s="306"/>
      <c r="FM18" s="306"/>
      <c r="FN18" s="306"/>
      <c r="FO18" s="306"/>
      <c r="FP18" s="306"/>
      <c r="FQ18" s="306"/>
      <c r="FR18" s="306"/>
      <c r="FS18" s="306"/>
      <c r="FT18" s="306"/>
      <c r="FU18" s="306"/>
      <c r="FV18" s="306"/>
      <c r="FW18" s="306"/>
      <c r="FX18" s="306"/>
      <c r="FY18" s="309"/>
      <c r="FZ18" s="309"/>
      <c r="GA18" s="306"/>
      <c r="GB18" s="306"/>
      <c r="GC18" s="306"/>
      <c r="GD18" s="306"/>
      <c r="GE18" s="306"/>
      <c r="GF18" s="306"/>
      <c r="GG18" s="306"/>
      <c r="GH18" s="306"/>
      <c r="GI18" s="306"/>
      <c r="GJ18" s="306"/>
      <c r="GK18" s="306"/>
      <c r="GL18" s="306"/>
      <c r="GM18" s="306"/>
      <c r="GN18" s="306"/>
      <c r="GO18" s="306"/>
      <c r="GP18" s="306"/>
      <c r="GQ18" s="306"/>
      <c r="GR18" s="306"/>
      <c r="GS18" s="306"/>
      <c r="GT18" s="306"/>
      <c r="GU18" s="306"/>
      <c r="GV18" s="306"/>
      <c r="GW18" s="306"/>
      <c r="GX18" s="306"/>
      <c r="GY18" s="306"/>
      <c r="GZ18" s="306"/>
      <c r="HA18" s="306"/>
      <c r="HB18" s="306"/>
      <c r="HC18" s="306"/>
      <c r="HD18" s="306"/>
      <c r="HE18" s="306"/>
      <c r="HF18" s="306"/>
      <c r="HG18" s="306"/>
      <c r="HH18" s="306"/>
      <c r="HI18" s="306"/>
      <c r="HJ18" s="306"/>
      <c r="HK18" s="306"/>
    </row>
    <row r="19" spans="1:219" ht="13.7" customHeight="1" x14ac:dyDescent="0.25">
      <c r="A19" s="251">
        <v>9</v>
      </c>
      <c r="R19" s="557"/>
      <c r="BE19" s="322"/>
      <c r="BF19" s="322"/>
      <c r="BG19" s="322"/>
      <c r="BH19" s="322"/>
      <c r="BI19" s="322"/>
      <c r="BZ19" s="318"/>
      <c r="DX19" s="306"/>
      <c r="DY19" s="306"/>
      <c r="DZ19" s="306"/>
      <c r="EA19" s="306"/>
      <c r="EB19" s="306"/>
      <c r="EC19" s="306"/>
      <c r="ED19" s="306"/>
      <c r="EE19" s="306"/>
      <c r="EF19" s="306"/>
      <c r="EG19" s="306"/>
      <c r="EH19" s="306"/>
      <c r="EI19" s="307"/>
      <c r="EJ19" s="306"/>
      <c r="EK19" s="306"/>
      <c r="EL19" s="306"/>
      <c r="EM19" s="306"/>
      <c r="EN19" s="306"/>
      <c r="EO19" s="306"/>
      <c r="EP19" s="306"/>
      <c r="EQ19" s="306"/>
      <c r="ER19" s="306"/>
      <c r="ES19" s="306"/>
      <c r="ET19" s="306"/>
      <c r="EU19" s="306"/>
      <c r="EV19" s="306"/>
      <c r="EW19" s="306"/>
      <c r="EX19" s="306"/>
      <c r="EY19" s="306"/>
      <c r="EZ19" s="306"/>
      <c r="FA19" s="306"/>
      <c r="FB19" s="306"/>
      <c r="FC19" s="306"/>
      <c r="FD19" s="306"/>
      <c r="FE19" s="306"/>
      <c r="FF19" s="306"/>
      <c r="FG19" s="306"/>
      <c r="FH19" s="306"/>
      <c r="FI19" s="306"/>
      <c r="FJ19" s="306"/>
      <c r="FK19" s="306"/>
      <c r="FL19" s="306"/>
      <c r="FM19" s="306"/>
      <c r="FN19" s="306"/>
      <c r="FO19" s="306"/>
      <c r="FP19" s="306"/>
      <c r="FQ19" s="306"/>
      <c r="FR19" s="306"/>
      <c r="FS19" s="306"/>
      <c r="FT19" s="306"/>
      <c r="FU19" s="306"/>
      <c r="FV19" s="306"/>
      <c r="FW19" s="306"/>
      <c r="FX19" s="306"/>
      <c r="FY19" s="309"/>
      <c r="FZ19" s="309"/>
      <c r="GA19" s="306"/>
      <c r="GB19" s="306"/>
      <c r="GC19" s="306"/>
      <c r="GD19" s="306"/>
      <c r="GE19" s="306"/>
      <c r="GF19" s="306"/>
      <c r="GG19" s="306"/>
      <c r="GH19" s="306"/>
      <c r="GI19" s="306"/>
      <c r="GJ19" s="306"/>
      <c r="GK19" s="306"/>
      <c r="GL19" s="306"/>
      <c r="GM19" s="306"/>
      <c r="GN19" s="306"/>
      <c r="GO19" s="306"/>
      <c r="GP19" s="306"/>
      <c r="GQ19" s="306"/>
      <c r="GR19" s="306"/>
      <c r="GS19" s="306"/>
      <c r="GT19" s="306"/>
      <c r="GU19" s="306"/>
      <c r="GV19" s="306"/>
      <c r="GW19" s="306"/>
      <c r="GX19" s="306"/>
      <c r="GY19" s="306"/>
      <c r="GZ19" s="306"/>
      <c r="HA19" s="306"/>
      <c r="HB19" s="306"/>
      <c r="HC19" s="306"/>
      <c r="HD19" s="306"/>
      <c r="HE19" s="306"/>
      <c r="HF19" s="306"/>
      <c r="HG19" s="306"/>
      <c r="HH19" s="306"/>
      <c r="HI19" s="306"/>
      <c r="HJ19" s="306"/>
      <c r="HK19" s="306"/>
    </row>
    <row r="20" spans="1:219" ht="13.7" customHeight="1" x14ac:dyDescent="0.25">
      <c r="A20" s="251">
        <v>10</v>
      </c>
      <c r="O20" s="263"/>
      <c r="R20" s="557"/>
      <c r="BB20" s="322"/>
      <c r="BC20" s="322"/>
      <c r="BD20" s="322"/>
      <c r="BE20" s="322"/>
      <c r="BF20" s="322"/>
      <c r="BZ20" s="318"/>
      <c r="CU20" s="251">
        <v>0</v>
      </c>
      <c r="CV20" s="251">
        <v>0</v>
      </c>
      <c r="CW20" s="251">
        <v>0</v>
      </c>
      <c r="CX20" s="251">
        <v>0</v>
      </c>
      <c r="CY20" s="251">
        <v>0</v>
      </c>
      <c r="CZ20" s="251">
        <v>0</v>
      </c>
      <c r="DA20" s="251">
        <v>0</v>
      </c>
      <c r="DB20" s="251">
        <v>0</v>
      </c>
      <c r="DC20" s="251">
        <v>0</v>
      </c>
      <c r="DD20" s="251">
        <v>0</v>
      </c>
      <c r="DE20" s="251">
        <v>0</v>
      </c>
      <c r="DX20" s="306"/>
      <c r="DY20" s="306"/>
      <c r="DZ20" s="306"/>
      <c r="EA20" s="306"/>
      <c r="EB20" s="306"/>
      <c r="EC20" s="306"/>
      <c r="EE20"/>
      <c r="EF20"/>
      <c r="EG20" s="306"/>
      <c r="EH20" s="306"/>
      <c r="EI20" s="307"/>
      <c r="EJ20" s="306"/>
      <c r="EK20" s="306"/>
      <c r="EL20" s="306"/>
      <c r="EM20" s="306"/>
      <c r="EN20" s="306"/>
      <c r="EO20" s="306"/>
      <c r="EP20" s="306"/>
      <c r="EQ20" s="306"/>
      <c r="ER20" s="306"/>
      <c r="ES20" s="306"/>
      <c r="ET20" s="306"/>
      <c r="EU20" s="306"/>
      <c r="EV20" s="306"/>
      <c r="EW20" s="306"/>
      <c r="EX20" s="306"/>
      <c r="EY20" s="306"/>
      <c r="EZ20" s="306"/>
      <c r="FA20" s="306"/>
      <c r="FB20" s="306"/>
      <c r="FC20" s="306"/>
      <c r="FD20" s="306"/>
      <c r="FE20" s="306"/>
      <c r="FF20" s="306"/>
      <c r="FG20" s="306"/>
      <c r="FH20" s="306"/>
      <c r="FI20" s="306"/>
      <c r="FJ20" s="306"/>
      <c r="FK20" s="306"/>
      <c r="FL20" s="306"/>
      <c r="FM20" s="306"/>
      <c r="FN20" s="306"/>
      <c r="FO20" s="306"/>
      <c r="FP20" s="306"/>
      <c r="FQ20" s="306"/>
      <c r="FR20" s="306"/>
      <c r="FS20" s="306"/>
      <c r="FT20" s="306"/>
      <c r="FU20" s="306"/>
      <c r="FV20" s="306"/>
      <c r="FW20" s="306"/>
      <c r="FX20" s="306"/>
      <c r="FY20" s="309"/>
      <c r="FZ20" s="309"/>
      <c r="GA20" s="306"/>
      <c r="GB20" s="306"/>
      <c r="GC20" s="306"/>
      <c r="GD20" s="306"/>
      <c r="GE20" s="306"/>
      <c r="GF20" s="306"/>
      <c r="GG20" s="306"/>
      <c r="GH20" s="306"/>
      <c r="GI20" s="306"/>
      <c r="GJ20" s="306"/>
      <c r="GK20" s="306"/>
      <c r="GL20" s="306"/>
      <c r="GM20" s="306"/>
      <c r="GN20" s="306"/>
      <c r="GO20" s="306"/>
      <c r="GP20" s="306"/>
      <c r="GQ20" s="306"/>
      <c r="GR20" s="306"/>
      <c r="GS20" s="306"/>
      <c r="GT20" s="306"/>
      <c r="GU20" s="306"/>
      <c r="GV20" s="306"/>
      <c r="GW20" s="306"/>
      <c r="GX20" s="306"/>
      <c r="GY20" s="306"/>
      <c r="GZ20" s="306"/>
      <c r="HA20" s="306"/>
      <c r="HB20" s="306"/>
      <c r="HC20" s="306"/>
      <c r="HD20" s="306"/>
      <c r="HE20" s="306"/>
      <c r="HF20" s="306"/>
      <c r="HG20" s="306"/>
      <c r="HH20" s="306"/>
      <c r="HI20" s="306"/>
      <c r="HJ20" s="306"/>
      <c r="HK20" s="306"/>
    </row>
    <row r="21" spans="1:219" ht="13.7" customHeight="1" x14ac:dyDescent="0.25">
      <c r="A21" s="251">
        <v>11</v>
      </c>
      <c r="R21" s="557"/>
      <c r="BB21" s="322"/>
      <c r="BC21" s="322"/>
      <c r="BD21" s="322"/>
      <c r="BE21" s="322"/>
      <c r="BF21" s="322"/>
      <c r="BZ21" s="318"/>
      <c r="DX21" s="306"/>
      <c r="DY21" s="306"/>
      <c r="DZ21" s="306"/>
      <c r="EA21" s="306"/>
      <c r="EB21" s="306"/>
      <c r="EC21" s="306"/>
      <c r="ED21" s="306"/>
      <c r="EE21" s="306"/>
      <c r="EF21" s="306"/>
      <c r="EG21" s="306"/>
      <c r="EH21" s="306"/>
      <c r="EI21" s="307"/>
      <c r="EJ21" s="306"/>
      <c r="EK21" s="306"/>
      <c r="EL21" s="306"/>
      <c r="EM21" s="306"/>
      <c r="EN21" s="306"/>
      <c r="EO21" s="306"/>
      <c r="EP21" s="306"/>
      <c r="EQ21" s="306"/>
      <c r="ER21" s="306"/>
      <c r="ES21" s="306"/>
      <c r="ET21" s="306"/>
      <c r="EU21" s="306"/>
      <c r="EV21" s="306"/>
      <c r="EW21" s="306"/>
      <c r="EX21" s="306"/>
      <c r="EY21" s="306"/>
      <c r="EZ21" s="306"/>
      <c r="FA21" s="306"/>
      <c r="FB21" s="306"/>
      <c r="FC21" s="306"/>
      <c r="FD21" s="306"/>
      <c r="FE21" s="306"/>
      <c r="FF21" s="306"/>
      <c r="FG21" s="306"/>
      <c r="FH21" s="306"/>
      <c r="FI21" s="306"/>
      <c r="FJ21" s="306"/>
      <c r="FK21" s="306"/>
      <c r="FL21" s="306"/>
      <c r="FM21" s="306"/>
      <c r="FN21" s="306"/>
      <c r="FO21" s="306"/>
      <c r="FP21" s="306"/>
      <c r="FQ21" s="306"/>
      <c r="FR21" s="306"/>
      <c r="FS21" s="306"/>
      <c r="FT21" s="306"/>
      <c r="FU21" s="306"/>
      <c r="FV21" s="306"/>
      <c r="FW21" s="306"/>
      <c r="FX21" s="306"/>
      <c r="FY21" s="309"/>
      <c r="FZ21" s="309"/>
      <c r="GA21" s="306"/>
      <c r="GB21" s="306"/>
      <c r="GC21" s="306"/>
      <c r="GD21" s="306"/>
      <c r="GE21" s="306"/>
      <c r="GF21" s="306"/>
      <c r="GG21" s="306"/>
      <c r="GH21" s="306"/>
      <c r="GI21" s="306"/>
      <c r="GJ21" s="306"/>
      <c r="GK21" s="306"/>
      <c r="GL21" s="306"/>
      <c r="GM21" s="306"/>
      <c r="GN21" s="306"/>
      <c r="GO21" s="306"/>
      <c r="GP21" s="306"/>
      <c r="GQ21" s="306"/>
      <c r="GR21" s="306"/>
      <c r="GS21" s="306"/>
      <c r="GT21" s="306"/>
      <c r="GU21" s="306"/>
      <c r="GV21" s="306"/>
      <c r="GW21" s="306"/>
      <c r="GX21" s="306"/>
      <c r="GY21" s="306"/>
      <c r="GZ21" s="306"/>
      <c r="HA21" s="306"/>
      <c r="HB21" s="306"/>
      <c r="HC21" s="306"/>
      <c r="HD21" s="306"/>
      <c r="HE21" s="306"/>
      <c r="HF21" s="306"/>
      <c r="HG21" s="306"/>
      <c r="HH21" s="306"/>
      <c r="HI21" s="306"/>
      <c r="HJ21" s="306"/>
      <c r="HK21" s="306"/>
    </row>
    <row r="22" spans="1:219" ht="13.7" customHeight="1" x14ac:dyDescent="0.25">
      <c r="A22" s="251">
        <v>12</v>
      </c>
      <c r="R22" s="557"/>
      <c r="BB22" s="322"/>
      <c r="BC22" s="322"/>
      <c r="BD22" s="322"/>
      <c r="BE22" s="322"/>
      <c r="BF22" s="322"/>
      <c r="BZ22" s="318"/>
      <c r="DX22" s="306"/>
      <c r="DY22" s="306"/>
      <c r="DZ22" s="306"/>
      <c r="EA22" s="306"/>
      <c r="EB22" s="306"/>
      <c r="EC22" s="306"/>
      <c r="ED22" s="306"/>
      <c r="EE22" s="306"/>
      <c r="EF22" s="306"/>
      <c r="EG22" s="306"/>
      <c r="EH22" s="306"/>
      <c r="EI22" s="307"/>
      <c r="EJ22" s="306"/>
      <c r="EK22" s="306"/>
      <c r="EL22" s="306"/>
      <c r="EM22" s="306"/>
      <c r="EN22" s="306"/>
      <c r="EO22" s="306"/>
      <c r="EP22" s="306"/>
      <c r="EQ22" s="306"/>
      <c r="ER22" s="306"/>
      <c r="ES22" s="306"/>
      <c r="ET22" s="306"/>
      <c r="EU22" s="306"/>
      <c r="EV22" s="306"/>
      <c r="EW22" s="306"/>
      <c r="EX22" s="306"/>
      <c r="EY22" s="306"/>
      <c r="EZ22" s="306"/>
      <c r="FA22" s="306"/>
      <c r="FB22" s="306"/>
      <c r="FC22" s="306"/>
      <c r="FD22" s="306"/>
      <c r="FE22" s="306"/>
      <c r="FF22" s="306"/>
      <c r="FG22" s="306"/>
      <c r="FH22" s="306"/>
      <c r="FI22" s="306"/>
      <c r="FJ22" s="306"/>
      <c r="FK22" s="306"/>
      <c r="FL22" s="306"/>
      <c r="FM22" s="306"/>
      <c r="FN22" s="306"/>
      <c r="FO22" s="306"/>
      <c r="FP22" s="306"/>
      <c r="FQ22" s="306"/>
      <c r="FR22" s="306"/>
      <c r="FS22" s="306"/>
      <c r="FT22" s="306"/>
      <c r="FU22" s="306"/>
      <c r="FV22" s="306"/>
      <c r="FW22" s="306"/>
      <c r="FX22" s="306"/>
      <c r="FY22" s="309"/>
      <c r="FZ22" s="309"/>
      <c r="GA22" s="306"/>
      <c r="GB22" s="306"/>
      <c r="GC22" s="306"/>
      <c r="GD22" s="306"/>
      <c r="GE22" s="306"/>
      <c r="GF22" s="306"/>
      <c r="GG22" s="306"/>
      <c r="GH22" s="306"/>
      <c r="GI22" s="306"/>
      <c r="GJ22" s="306"/>
      <c r="GK22" s="306"/>
      <c r="GL22" s="306"/>
      <c r="GM22" s="306"/>
      <c r="GN22" s="306"/>
      <c r="GO22" s="306"/>
      <c r="GP22" s="306"/>
      <c r="GQ22" s="306"/>
      <c r="GR22" s="306"/>
      <c r="GS22" s="306"/>
      <c r="GT22" s="306"/>
      <c r="GU22" s="306"/>
      <c r="GV22" s="306"/>
      <c r="GW22" s="306"/>
      <c r="GX22" s="306"/>
      <c r="GY22" s="306"/>
      <c r="GZ22" s="306"/>
      <c r="HA22" s="306"/>
      <c r="HB22" s="306"/>
      <c r="HC22" s="306"/>
      <c r="HD22" s="306"/>
      <c r="HE22" s="306"/>
      <c r="HF22" s="306"/>
      <c r="HG22" s="306"/>
      <c r="HH22" s="306"/>
      <c r="HI22" s="306"/>
      <c r="HJ22" s="306"/>
      <c r="HK22" s="306"/>
    </row>
    <row r="23" spans="1:219" ht="13.7" customHeight="1" x14ac:dyDescent="0.25">
      <c r="A23" s="251">
        <v>13</v>
      </c>
      <c r="R23" s="557"/>
      <c r="BB23" s="322"/>
      <c r="BC23" s="322"/>
      <c r="BD23" s="322"/>
      <c r="BE23" s="322"/>
      <c r="BF23" s="322"/>
      <c r="BZ23" s="318"/>
      <c r="DX23" s="306"/>
      <c r="DY23" s="306"/>
      <c r="DZ23" s="306"/>
      <c r="EA23" s="306"/>
      <c r="EB23" s="306"/>
      <c r="EC23" s="306"/>
      <c r="ED23" s="306"/>
      <c r="EE23" s="306"/>
      <c r="EF23" s="306"/>
      <c r="EG23" s="306"/>
      <c r="EH23" s="306"/>
      <c r="EI23" s="307"/>
      <c r="EJ23" s="306"/>
      <c r="EK23" s="306"/>
      <c r="EL23" s="306"/>
      <c r="EM23" s="306"/>
      <c r="EN23" s="306"/>
      <c r="EO23" s="306"/>
      <c r="EP23" s="306"/>
      <c r="EQ23" s="306"/>
      <c r="ER23" s="306"/>
      <c r="ES23" s="306"/>
      <c r="ET23" s="306"/>
      <c r="EU23" s="306"/>
      <c r="EV23" s="306"/>
      <c r="EW23" s="306"/>
      <c r="EX23" s="306"/>
      <c r="EY23" s="306"/>
      <c r="EZ23" s="306"/>
      <c r="FA23" s="306"/>
      <c r="FB23" s="306"/>
      <c r="FC23" s="306"/>
      <c r="FD23" s="306"/>
      <c r="FE23" s="306"/>
      <c r="FF23" s="306"/>
      <c r="FG23" s="306"/>
      <c r="FH23" s="306"/>
      <c r="FI23" s="306"/>
      <c r="FJ23" s="306"/>
      <c r="FK23" s="306"/>
      <c r="FL23" s="306"/>
      <c r="FM23" s="306"/>
      <c r="FN23" s="306"/>
      <c r="FO23" s="306"/>
      <c r="FP23" s="306"/>
      <c r="FQ23" s="306"/>
      <c r="FR23" s="306"/>
      <c r="FS23" s="306"/>
      <c r="FT23" s="306"/>
      <c r="FU23" s="306"/>
      <c r="FV23" s="306"/>
      <c r="FW23" s="306"/>
      <c r="FX23" s="306"/>
      <c r="FY23" s="309"/>
      <c r="FZ23" s="309"/>
      <c r="GA23" s="306"/>
      <c r="GB23" s="306"/>
      <c r="GC23" s="306"/>
      <c r="GD23" s="306"/>
      <c r="GE23" s="306"/>
      <c r="GF23" s="306"/>
      <c r="GG23" s="306"/>
      <c r="GH23" s="306"/>
      <c r="GI23" s="306"/>
      <c r="GJ23" s="306"/>
      <c r="GK23" s="306"/>
      <c r="GL23" s="306"/>
      <c r="GM23" s="306"/>
      <c r="GN23" s="306"/>
      <c r="GO23" s="306"/>
      <c r="GP23" s="306"/>
      <c r="GQ23" s="306"/>
      <c r="GR23" s="306"/>
      <c r="GS23" s="306"/>
      <c r="GT23" s="306"/>
      <c r="GU23" s="306"/>
      <c r="GV23" s="306"/>
      <c r="GW23" s="306"/>
      <c r="GX23" s="306"/>
      <c r="GY23" s="306"/>
      <c r="GZ23" s="306"/>
      <c r="HA23" s="306"/>
      <c r="HB23" s="306"/>
      <c r="HC23" s="306"/>
      <c r="HD23" s="306"/>
      <c r="HE23" s="306"/>
      <c r="HF23" s="306"/>
      <c r="HG23" s="306"/>
      <c r="HH23" s="306"/>
      <c r="HI23" s="306"/>
      <c r="HJ23" s="306"/>
      <c r="HK23" s="306"/>
    </row>
    <row r="24" spans="1:219" ht="13.7" customHeight="1" x14ac:dyDescent="0.25">
      <c r="A24" s="251">
        <v>14</v>
      </c>
      <c r="R24" s="557"/>
      <c r="BZ24" s="318"/>
      <c r="DX24" s="306"/>
      <c r="DY24" s="306"/>
      <c r="DZ24" s="306"/>
      <c r="EA24" s="306"/>
      <c r="EB24" s="306"/>
      <c r="EC24" s="306"/>
      <c r="ED24" s="306"/>
      <c r="EE24" s="306"/>
      <c r="EF24" s="306"/>
      <c r="EG24" s="306"/>
      <c r="EH24" s="306"/>
      <c r="EI24" s="307"/>
      <c r="EJ24" s="306"/>
      <c r="EK24" s="306"/>
      <c r="EL24" s="306"/>
      <c r="EM24" s="306"/>
      <c r="EN24" s="306"/>
      <c r="EO24" s="306"/>
      <c r="EP24" s="306"/>
      <c r="EQ24" s="306"/>
      <c r="ER24" s="306"/>
      <c r="ES24" s="306"/>
      <c r="ET24" s="306"/>
      <c r="EU24" s="306"/>
      <c r="EV24" s="306"/>
      <c r="EW24" s="306"/>
      <c r="EX24" s="306"/>
      <c r="EY24" s="306"/>
      <c r="EZ24" s="306"/>
      <c r="FA24" s="306"/>
      <c r="FB24" s="306"/>
      <c r="FC24" s="306"/>
      <c r="FD24" s="306"/>
      <c r="FE24" s="306"/>
      <c r="FF24" s="306"/>
      <c r="FG24" s="306"/>
      <c r="FH24" s="306"/>
      <c r="FI24" s="306"/>
      <c r="FJ24" s="306"/>
      <c r="FK24" s="306"/>
      <c r="FL24" s="306"/>
      <c r="FM24" s="306"/>
      <c r="FN24" s="306"/>
      <c r="FO24" s="306"/>
      <c r="FP24" s="306"/>
      <c r="FQ24" s="306"/>
      <c r="FR24" s="306"/>
      <c r="FS24" s="306"/>
      <c r="FT24" s="306"/>
      <c r="FU24" s="306"/>
      <c r="FV24" s="306"/>
      <c r="FW24" s="306"/>
      <c r="FX24" s="306"/>
      <c r="FY24" s="309"/>
      <c r="FZ24" s="309"/>
      <c r="GA24" s="306"/>
      <c r="GB24" s="306"/>
      <c r="GC24" s="306"/>
      <c r="GD24" s="306"/>
      <c r="GE24" s="306"/>
      <c r="GF24" s="306"/>
      <c r="GG24" s="306"/>
      <c r="GH24" s="306"/>
      <c r="GI24" s="306"/>
      <c r="GJ24" s="306"/>
      <c r="GK24" s="306"/>
      <c r="GL24" s="306"/>
      <c r="GM24" s="306"/>
      <c r="GN24" s="306"/>
      <c r="GO24" s="306"/>
      <c r="GP24" s="306"/>
      <c r="GQ24" s="306"/>
      <c r="GR24" s="306"/>
      <c r="GS24" s="306"/>
      <c r="GT24" s="306"/>
      <c r="GU24" s="306"/>
      <c r="GV24" s="306"/>
      <c r="GW24" s="306"/>
      <c r="GX24" s="306"/>
      <c r="GY24" s="306"/>
      <c r="GZ24" s="306"/>
      <c r="HA24" s="306"/>
      <c r="HB24" s="306"/>
      <c r="HC24" s="306"/>
      <c r="HD24" s="306"/>
      <c r="HE24" s="306"/>
      <c r="HF24" s="306"/>
      <c r="HG24" s="306"/>
      <c r="HH24" s="306"/>
      <c r="HI24" s="306"/>
      <c r="HJ24" s="306"/>
      <c r="HK24" s="306"/>
    </row>
    <row r="25" spans="1:219" ht="13.7" customHeight="1" x14ac:dyDescent="0.25">
      <c r="A25" s="251">
        <v>15</v>
      </c>
      <c r="R25" s="557"/>
      <c r="BZ25" s="318"/>
      <c r="DX25" s="306"/>
      <c r="DY25" s="306"/>
      <c r="DZ25" s="306"/>
      <c r="EA25" s="306"/>
      <c r="EB25" s="306"/>
      <c r="EC25" s="306"/>
      <c r="ED25" s="306"/>
      <c r="EE25" s="306"/>
      <c r="EF25" s="306"/>
      <c r="EG25" s="306"/>
      <c r="EH25" s="306"/>
      <c r="EI25" s="307"/>
      <c r="EJ25" s="306"/>
      <c r="EK25" s="306"/>
      <c r="EL25" s="306"/>
      <c r="EM25" s="306"/>
      <c r="EN25" s="306"/>
      <c r="EO25" s="306"/>
      <c r="EP25" s="306"/>
      <c r="EQ25" s="306"/>
      <c r="ER25" s="306"/>
      <c r="ES25" s="306"/>
      <c r="ET25" s="306"/>
      <c r="EU25" s="306"/>
      <c r="EV25" s="306"/>
      <c r="EW25" s="306"/>
      <c r="EX25" s="306"/>
      <c r="EY25" s="306"/>
      <c r="EZ25" s="306"/>
      <c r="FA25" s="306"/>
      <c r="FB25" s="306"/>
      <c r="FC25" s="306"/>
      <c r="FD25" s="306"/>
      <c r="FE25" s="306"/>
      <c r="FF25" s="306"/>
      <c r="FG25" s="306"/>
      <c r="FH25" s="306"/>
      <c r="FI25" s="306"/>
      <c r="FJ25" s="306"/>
      <c r="FK25" s="306"/>
      <c r="FL25" s="306"/>
      <c r="FM25" s="306"/>
      <c r="FN25" s="306"/>
      <c r="FO25" s="306"/>
      <c r="FP25" s="306"/>
      <c r="FQ25" s="306"/>
      <c r="FR25" s="306"/>
      <c r="FS25" s="306"/>
      <c r="FT25" s="306"/>
      <c r="FU25" s="306"/>
      <c r="FV25" s="306"/>
      <c r="FW25" s="306"/>
      <c r="FX25" s="306"/>
      <c r="FY25" s="309"/>
      <c r="FZ25" s="309"/>
      <c r="GA25" s="306"/>
      <c r="GB25" s="306"/>
      <c r="GC25" s="306"/>
      <c r="GD25" s="306"/>
      <c r="GE25" s="306"/>
      <c r="GF25" s="306"/>
      <c r="GG25" s="306"/>
      <c r="GH25" s="306"/>
      <c r="GI25" s="306"/>
      <c r="GJ25" s="306"/>
      <c r="GK25" s="306"/>
      <c r="GL25" s="306"/>
      <c r="GM25" s="306"/>
      <c r="GN25" s="306"/>
      <c r="GO25" s="306"/>
      <c r="GP25" s="306"/>
      <c r="GQ25" s="306"/>
      <c r="GR25" s="306"/>
      <c r="GS25" s="306"/>
      <c r="GT25" s="306"/>
      <c r="GU25" s="306"/>
      <c r="GV25" s="306"/>
      <c r="GW25" s="306"/>
      <c r="GX25" s="306"/>
      <c r="GY25" s="306"/>
      <c r="GZ25" s="306"/>
      <c r="HA25" s="306"/>
      <c r="HB25" s="306"/>
      <c r="HC25" s="306"/>
      <c r="HD25" s="306"/>
      <c r="HE25" s="306"/>
      <c r="HF25" s="306"/>
      <c r="HG25" s="306"/>
      <c r="HH25" s="306"/>
      <c r="HI25" s="306"/>
      <c r="HJ25" s="306"/>
      <c r="HK25" s="306"/>
    </row>
    <row r="26" spans="1:219" ht="13.7" customHeight="1" x14ac:dyDescent="0.25">
      <c r="A26" s="251">
        <v>16</v>
      </c>
      <c r="R26" s="557"/>
      <c r="BZ26" s="318"/>
      <c r="DX26" s="306"/>
      <c r="DY26" s="306"/>
      <c r="DZ26" s="306"/>
      <c r="EA26" s="306"/>
      <c r="EB26" s="306"/>
      <c r="EC26" s="306"/>
      <c r="ED26" s="306"/>
      <c r="EE26" s="306"/>
      <c r="EF26" s="306"/>
      <c r="EG26" s="306"/>
      <c r="EH26" s="306"/>
      <c r="EI26" s="307"/>
      <c r="EJ26" s="306"/>
      <c r="EK26" s="306"/>
      <c r="EL26" s="306"/>
      <c r="EM26" s="306"/>
      <c r="EN26" s="306"/>
      <c r="EO26" s="306"/>
      <c r="EP26" s="306"/>
      <c r="EQ26" s="306"/>
      <c r="ER26" s="306"/>
      <c r="ES26" s="306"/>
      <c r="ET26" s="306"/>
      <c r="EU26" s="306"/>
      <c r="EV26" s="306"/>
      <c r="EW26" s="306"/>
      <c r="EX26" s="306"/>
      <c r="EY26" s="306"/>
      <c r="EZ26" s="306"/>
      <c r="FA26" s="306"/>
      <c r="FB26" s="306"/>
      <c r="FC26" s="306"/>
      <c r="FD26" s="306"/>
      <c r="FE26" s="306"/>
      <c r="FF26" s="306"/>
      <c r="FG26" s="306"/>
      <c r="FH26" s="306"/>
      <c r="FI26" s="306"/>
      <c r="FJ26" s="306"/>
      <c r="FK26" s="306"/>
      <c r="FL26" s="306"/>
      <c r="FM26" s="306"/>
      <c r="FN26" s="306"/>
      <c r="FO26" s="306"/>
      <c r="FP26" s="306"/>
      <c r="FQ26" s="306"/>
      <c r="FR26" s="306"/>
      <c r="FS26" s="309"/>
      <c r="FT26" s="309"/>
      <c r="FU26" s="309"/>
      <c r="FV26" s="309"/>
      <c r="FW26" s="309"/>
      <c r="FX26" s="309"/>
      <c r="FY26" s="309"/>
      <c r="FZ26" s="309"/>
      <c r="GA26" s="306"/>
      <c r="GB26" s="306"/>
      <c r="GC26" s="306"/>
      <c r="GD26" s="306"/>
      <c r="GE26" s="306"/>
      <c r="GF26" s="306"/>
      <c r="GG26" s="306"/>
      <c r="GH26" s="306"/>
      <c r="GI26" s="306"/>
      <c r="GJ26" s="306"/>
      <c r="GK26" s="306"/>
      <c r="GL26" s="306"/>
      <c r="GM26" s="306"/>
      <c r="GN26" s="306"/>
      <c r="GO26" s="306"/>
      <c r="GP26" s="306"/>
      <c r="GQ26" s="306"/>
      <c r="GR26" s="306"/>
      <c r="GS26" s="306"/>
      <c r="GT26" s="306"/>
      <c r="GU26" s="306"/>
      <c r="GV26" s="306"/>
      <c r="GW26" s="306"/>
      <c r="GX26" s="306"/>
      <c r="GY26" s="306"/>
      <c r="GZ26" s="306"/>
      <c r="HA26" s="306"/>
      <c r="HB26" s="306"/>
      <c r="HC26" s="306"/>
      <c r="HD26" s="306"/>
      <c r="HE26" s="306"/>
      <c r="HF26" s="306"/>
      <c r="HG26" s="306"/>
      <c r="HH26" s="306"/>
      <c r="HI26" s="306"/>
      <c r="HJ26" s="306"/>
      <c r="HK26" s="306"/>
    </row>
    <row r="27" spans="1:219" ht="13.7" customHeight="1" x14ac:dyDescent="0.25">
      <c r="A27" s="251">
        <v>17</v>
      </c>
      <c r="R27" s="557"/>
      <c r="BZ27" s="318"/>
      <c r="CU27" s="251">
        <v>0</v>
      </c>
      <c r="CV27" s="251">
        <v>0</v>
      </c>
      <c r="CW27" s="251">
        <v>0</v>
      </c>
      <c r="CX27" s="251">
        <v>0</v>
      </c>
      <c r="CY27" s="251">
        <v>0</v>
      </c>
      <c r="CZ27" s="251">
        <v>0</v>
      </c>
      <c r="DA27" s="251">
        <v>0</v>
      </c>
      <c r="DB27" s="251">
        <v>0</v>
      </c>
      <c r="DC27" s="251">
        <v>0</v>
      </c>
      <c r="DD27" s="251">
        <v>0</v>
      </c>
      <c r="DE27" s="251">
        <v>0</v>
      </c>
      <c r="DX27" s="306"/>
      <c r="DY27" s="306"/>
      <c r="DZ27" s="306"/>
      <c r="EA27" s="306"/>
      <c r="EB27" s="306"/>
      <c r="EC27" s="306"/>
      <c r="EE27"/>
      <c r="EF27"/>
      <c r="EG27" s="306"/>
      <c r="EH27" s="306"/>
      <c r="EI27" s="307"/>
      <c r="EJ27" s="306"/>
      <c r="EK27" s="306"/>
      <c r="EL27" s="306"/>
      <c r="EM27" s="306"/>
      <c r="EN27" s="306"/>
      <c r="EO27" s="306"/>
      <c r="EP27" s="306"/>
      <c r="EQ27" s="306"/>
      <c r="ER27" s="306"/>
      <c r="ES27" s="306"/>
      <c r="ET27" s="306"/>
      <c r="EU27" s="306"/>
      <c r="EV27" s="306"/>
      <c r="EW27" s="306"/>
      <c r="EX27" s="306"/>
      <c r="EY27" s="306"/>
      <c r="EZ27" s="306"/>
      <c r="FA27" s="306"/>
      <c r="FB27" s="306"/>
      <c r="FC27" s="306"/>
      <c r="FD27" s="306"/>
      <c r="FE27" s="306"/>
      <c r="FF27" s="306"/>
      <c r="FG27" s="306"/>
      <c r="FH27" s="306"/>
      <c r="FI27" s="306"/>
      <c r="FJ27" s="306"/>
      <c r="FK27" s="306"/>
      <c r="FL27" s="306"/>
      <c r="FM27" s="306"/>
      <c r="FN27" s="306"/>
      <c r="FO27" s="306"/>
      <c r="FP27" s="306"/>
      <c r="FQ27" s="306"/>
      <c r="FR27" s="306"/>
      <c r="FS27" s="306"/>
      <c r="FT27" s="306"/>
      <c r="FU27" s="306"/>
      <c r="FV27" s="309"/>
      <c r="FW27" s="309"/>
      <c r="FX27" s="309"/>
      <c r="FY27" s="309"/>
      <c r="FZ27" s="309"/>
      <c r="GA27" s="306"/>
      <c r="GB27" s="306"/>
      <c r="GC27" s="306"/>
      <c r="GD27" s="306"/>
      <c r="GE27" s="306"/>
      <c r="GF27" s="306"/>
      <c r="GG27" s="306"/>
      <c r="GH27" s="306"/>
      <c r="GI27" s="306"/>
      <c r="GJ27" s="306"/>
      <c r="GK27" s="306"/>
      <c r="GL27" s="306"/>
      <c r="GM27" s="306"/>
      <c r="GN27" s="306"/>
      <c r="GO27" s="306"/>
      <c r="GP27" s="306"/>
      <c r="GQ27" s="306"/>
      <c r="GR27" s="306"/>
      <c r="GS27" s="306"/>
      <c r="GT27" s="306"/>
      <c r="GU27" s="306"/>
      <c r="GV27" s="306"/>
      <c r="GW27" s="306"/>
      <c r="GX27" s="306"/>
      <c r="GY27" s="306"/>
      <c r="GZ27" s="306"/>
      <c r="HA27" s="306"/>
      <c r="HB27" s="306"/>
      <c r="HC27" s="306"/>
      <c r="HD27" s="306"/>
      <c r="HE27" s="306"/>
      <c r="HF27" s="306"/>
      <c r="HG27" s="306"/>
      <c r="HH27" s="306"/>
      <c r="HI27" s="306"/>
      <c r="HJ27" s="306"/>
      <c r="HK27" s="306"/>
    </row>
    <row r="28" spans="1:219" ht="13.7" customHeight="1" x14ac:dyDescent="0.25">
      <c r="A28" s="251">
        <v>18</v>
      </c>
      <c r="R28" s="557"/>
      <c r="BZ28" s="318"/>
      <c r="DX28" s="306"/>
      <c r="DY28" s="306"/>
      <c r="DZ28" s="306"/>
      <c r="EA28" s="306"/>
      <c r="EB28" s="306"/>
      <c r="EC28" s="306"/>
      <c r="ED28" s="306"/>
      <c r="EE28" s="306"/>
      <c r="EF28" s="306"/>
      <c r="EG28" s="306"/>
      <c r="EH28" s="306"/>
      <c r="EI28" s="307"/>
      <c r="EJ28" s="306"/>
      <c r="EK28" s="306"/>
      <c r="EL28" s="306"/>
      <c r="EM28" s="306"/>
      <c r="EN28" s="306"/>
      <c r="EO28" s="306"/>
      <c r="EP28" s="306"/>
      <c r="EQ28" s="306"/>
      <c r="ER28" s="306"/>
      <c r="ES28" s="306"/>
      <c r="ET28" s="306"/>
      <c r="EU28" s="306"/>
      <c r="EV28" s="306"/>
      <c r="EW28" s="306"/>
      <c r="EX28" s="306"/>
      <c r="EY28" s="306"/>
      <c r="EZ28" s="306"/>
      <c r="FA28" s="306"/>
      <c r="FB28" s="306"/>
      <c r="FC28" s="306"/>
      <c r="FD28" s="306"/>
      <c r="FE28" s="306"/>
      <c r="FF28" s="306"/>
      <c r="FG28" s="306"/>
      <c r="FH28" s="306"/>
      <c r="FI28" s="306"/>
      <c r="FJ28" s="306"/>
      <c r="FK28" s="306"/>
      <c r="FL28" s="306"/>
      <c r="FM28" s="306"/>
      <c r="FN28" s="306"/>
      <c r="FO28" s="306"/>
      <c r="FP28" s="306"/>
      <c r="FQ28" s="306"/>
      <c r="FR28" s="306"/>
      <c r="FS28" s="306"/>
      <c r="FT28" s="306"/>
      <c r="FU28" s="306"/>
      <c r="FV28" s="309"/>
      <c r="FW28" s="309"/>
      <c r="FX28" s="309"/>
      <c r="FY28" s="309"/>
      <c r="FZ28" s="309"/>
      <c r="GA28" s="306"/>
      <c r="GB28" s="306"/>
      <c r="GC28" s="306"/>
      <c r="GD28" s="306"/>
      <c r="GE28" s="306"/>
      <c r="GF28" s="306"/>
      <c r="GG28" s="306"/>
      <c r="GH28" s="306"/>
      <c r="GI28" s="306"/>
      <c r="GJ28" s="306"/>
      <c r="GK28" s="306"/>
      <c r="GL28" s="306"/>
      <c r="GM28" s="306"/>
      <c r="GN28" s="306"/>
      <c r="GO28" s="306"/>
      <c r="GP28" s="306"/>
      <c r="GQ28" s="306"/>
      <c r="GR28" s="306"/>
      <c r="GS28" s="306"/>
      <c r="GT28" s="306"/>
      <c r="GU28" s="306"/>
      <c r="GV28" s="306"/>
      <c r="GW28" s="306"/>
      <c r="GX28" s="306"/>
      <c r="GY28" s="306"/>
      <c r="GZ28" s="306"/>
      <c r="HA28" s="306"/>
      <c r="HB28" s="306"/>
      <c r="HC28" s="306"/>
      <c r="HD28" s="306"/>
      <c r="HE28" s="306"/>
      <c r="HF28" s="306"/>
      <c r="HG28" s="306"/>
      <c r="HH28" s="306"/>
      <c r="HI28" s="306"/>
      <c r="HJ28" s="306"/>
      <c r="HK28" s="306"/>
    </row>
    <row r="29" spans="1:219" ht="13.7" customHeight="1" x14ac:dyDescent="0.25">
      <c r="A29" s="251">
        <v>19</v>
      </c>
      <c r="R29" s="557"/>
      <c r="BZ29" s="318"/>
      <c r="DX29" s="306"/>
      <c r="DY29" s="306"/>
      <c r="DZ29" s="306"/>
      <c r="EA29" s="306"/>
      <c r="EB29" s="306"/>
      <c r="EC29" s="306"/>
      <c r="ED29" s="306"/>
      <c r="EE29" s="306"/>
      <c r="EF29" s="306"/>
      <c r="EG29" s="306"/>
      <c r="EH29" s="306"/>
      <c r="EI29" s="307"/>
      <c r="EJ29" s="306"/>
      <c r="EK29" s="306"/>
      <c r="EL29" s="306"/>
      <c r="EM29" s="306"/>
      <c r="EN29" s="306"/>
      <c r="EO29" s="306"/>
      <c r="EP29" s="306"/>
      <c r="EQ29" s="306"/>
      <c r="ER29" s="306"/>
      <c r="ES29" s="306"/>
      <c r="ET29" s="306"/>
      <c r="EU29" s="306"/>
      <c r="EV29" s="306"/>
      <c r="EW29" s="306"/>
      <c r="EX29" s="306"/>
      <c r="EY29" s="306"/>
      <c r="EZ29" s="306"/>
      <c r="FA29" s="306"/>
      <c r="FB29" s="306"/>
      <c r="FC29" s="306"/>
      <c r="FD29" s="306"/>
      <c r="FE29" s="306"/>
      <c r="FF29" s="306"/>
      <c r="FG29" s="306"/>
      <c r="FH29" s="306"/>
      <c r="FI29" s="306"/>
      <c r="FJ29" s="306"/>
      <c r="FK29" s="306"/>
      <c r="FL29" s="306"/>
      <c r="FM29" s="306"/>
      <c r="FN29" s="306"/>
      <c r="FO29" s="306"/>
      <c r="FP29" s="306"/>
      <c r="FQ29" s="306"/>
      <c r="FR29" s="306"/>
      <c r="FS29" s="309"/>
      <c r="FT29" s="309"/>
      <c r="FU29" s="309"/>
      <c r="FV29" s="309"/>
      <c r="FW29" s="309"/>
      <c r="FX29" s="306"/>
      <c r="FY29" s="306"/>
      <c r="FZ29" s="306"/>
      <c r="GA29" s="306"/>
      <c r="GB29" s="306"/>
      <c r="GC29" s="306"/>
      <c r="GD29" s="306"/>
      <c r="GE29" s="306"/>
      <c r="GF29" s="306"/>
      <c r="GG29" s="306"/>
      <c r="GH29" s="306"/>
      <c r="GI29" s="306"/>
      <c r="GJ29" s="306"/>
      <c r="GK29" s="306"/>
      <c r="GL29" s="306"/>
      <c r="GM29" s="306"/>
      <c r="GN29" s="306"/>
      <c r="GO29" s="306"/>
      <c r="GP29" s="306"/>
      <c r="GQ29" s="306"/>
      <c r="GR29" s="306"/>
      <c r="GS29" s="306"/>
      <c r="GT29" s="306"/>
      <c r="GU29" s="306"/>
      <c r="GV29" s="306"/>
      <c r="GW29" s="306"/>
      <c r="GX29" s="306"/>
      <c r="GY29" s="306"/>
      <c r="GZ29" s="306"/>
      <c r="HA29" s="306"/>
      <c r="HB29" s="306"/>
      <c r="HC29" s="306"/>
      <c r="HD29" s="306"/>
      <c r="HE29" s="306"/>
      <c r="HF29" s="306"/>
      <c r="HG29" s="306"/>
      <c r="HH29" s="306"/>
      <c r="HI29" s="306"/>
      <c r="HJ29" s="306"/>
      <c r="HK29" s="306"/>
    </row>
    <row r="30" spans="1:219" ht="13.7" customHeight="1" x14ac:dyDescent="0.25">
      <c r="A30" s="251">
        <v>20</v>
      </c>
      <c r="N30" s="263"/>
      <c r="R30" s="557"/>
      <c r="BZ30" s="318"/>
      <c r="CU30" s="251">
        <v>0</v>
      </c>
      <c r="CV30" s="251">
        <v>0</v>
      </c>
      <c r="CW30" s="251">
        <v>0</v>
      </c>
      <c r="CX30" s="251">
        <v>0</v>
      </c>
      <c r="CY30" s="251">
        <v>0</v>
      </c>
      <c r="CZ30" s="251">
        <v>0</v>
      </c>
      <c r="DA30" s="251">
        <v>0</v>
      </c>
      <c r="DB30" s="251">
        <v>0</v>
      </c>
      <c r="DC30" s="251">
        <v>0</v>
      </c>
      <c r="DD30" s="251">
        <v>0</v>
      </c>
      <c r="DE30" s="251">
        <v>0</v>
      </c>
      <c r="DG30" s="263"/>
      <c r="DP30" s="263"/>
      <c r="DQ30" s="263"/>
      <c r="DX30" s="306"/>
      <c r="DY30" s="306"/>
      <c r="DZ30" s="306"/>
      <c r="EA30" s="306"/>
      <c r="EB30" s="306"/>
      <c r="EC30" s="306"/>
      <c r="EE30"/>
      <c r="EF30"/>
      <c r="EG30" s="306"/>
      <c r="EH30" s="306"/>
      <c r="EI30" s="307"/>
      <c r="EJ30" s="306"/>
      <c r="EK30" s="306"/>
      <c r="EL30" s="306"/>
      <c r="EM30" s="306"/>
      <c r="EN30" s="306"/>
      <c r="EO30" s="306"/>
      <c r="EP30" s="306"/>
      <c r="EQ30" s="306"/>
      <c r="ER30" s="306"/>
      <c r="ES30" s="306"/>
      <c r="ET30" s="306"/>
      <c r="EU30" s="306"/>
      <c r="EV30" s="306"/>
      <c r="EW30" s="306"/>
      <c r="EX30" s="306"/>
      <c r="EY30" s="306"/>
      <c r="EZ30" s="306"/>
      <c r="FA30" s="306"/>
      <c r="FB30" s="306"/>
      <c r="FC30" s="306"/>
      <c r="FD30" s="306"/>
      <c r="FE30" s="306"/>
      <c r="FF30" s="306"/>
      <c r="FG30" s="306"/>
      <c r="FH30" s="306"/>
      <c r="FI30" s="306"/>
      <c r="FJ30" s="306"/>
      <c r="FK30" s="306"/>
      <c r="FL30" s="306"/>
      <c r="FM30" s="306"/>
      <c r="FN30" s="306"/>
      <c r="FO30" s="306"/>
      <c r="FP30" s="306"/>
      <c r="FQ30" s="306"/>
      <c r="FR30" s="306"/>
      <c r="FS30" s="309"/>
      <c r="FT30" s="309"/>
      <c r="FU30" s="309"/>
      <c r="FV30" s="309"/>
      <c r="FW30" s="309"/>
      <c r="FX30" s="306"/>
      <c r="FY30" s="306"/>
      <c r="FZ30" s="306"/>
      <c r="GA30" s="306"/>
      <c r="GB30" s="306"/>
      <c r="GC30" s="306"/>
      <c r="GD30" s="306"/>
      <c r="GE30" s="306"/>
      <c r="GF30" s="306"/>
      <c r="GG30" s="306"/>
      <c r="GH30" s="306"/>
      <c r="GI30" s="306"/>
      <c r="GJ30" s="306"/>
      <c r="GK30" s="306"/>
      <c r="GL30" s="306"/>
      <c r="GM30" s="306"/>
      <c r="GN30" s="306"/>
      <c r="GO30" s="306"/>
      <c r="GP30" s="306"/>
      <c r="GQ30" s="306"/>
      <c r="GR30" s="306"/>
      <c r="GS30" s="306"/>
      <c r="GT30" s="306"/>
      <c r="GU30" s="306"/>
      <c r="GV30" s="306"/>
      <c r="GW30" s="306"/>
      <c r="GX30" s="306"/>
      <c r="GY30" s="306"/>
      <c r="GZ30" s="306"/>
      <c r="HA30" s="306"/>
      <c r="HB30" s="306"/>
      <c r="HC30" s="306"/>
      <c r="HD30" s="306"/>
      <c r="HE30" s="306"/>
      <c r="HF30" s="306"/>
      <c r="HG30" s="306"/>
      <c r="HH30" s="306"/>
      <c r="HI30" s="306"/>
      <c r="HJ30" s="306"/>
      <c r="HK30" s="306"/>
    </row>
    <row r="31" spans="1:219" ht="13.7" customHeight="1" x14ac:dyDescent="0.25">
      <c r="A31" s="251">
        <v>21</v>
      </c>
      <c r="BZ31" s="318"/>
      <c r="EG31" s="306"/>
      <c r="EH31" s="306"/>
      <c r="EI31" s="307"/>
      <c r="EJ31" s="306"/>
      <c r="EK31" s="306"/>
      <c r="EL31" s="306"/>
      <c r="EM31" s="306"/>
      <c r="EN31" s="306"/>
      <c r="EO31" s="306"/>
      <c r="EP31" s="306"/>
      <c r="EQ31" s="306"/>
      <c r="ER31" s="306"/>
      <c r="ES31" s="306"/>
      <c r="ET31" s="306"/>
      <c r="EU31" s="306"/>
      <c r="EV31" s="306"/>
      <c r="EW31" s="306"/>
      <c r="EX31" s="306"/>
      <c r="EY31" s="306"/>
      <c r="EZ31" s="306"/>
      <c r="FA31" s="306"/>
      <c r="FB31" s="306"/>
      <c r="FC31" s="306"/>
      <c r="FD31" s="306"/>
      <c r="FE31" s="306"/>
      <c r="FF31" s="306"/>
      <c r="FG31" s="306"/>
      <c r="FH31" s="306"/>
      <c r="FI31" s="306"/>
      <c r="FJ31" s="306"/>
      <c r="FK31" s="306"/>
      <c r="FL31" s="306"/>
      <c r="FM31" s="306"/>
      <c r="FN31" s="306"/>
      <c r="FO31" s="306"/>
      <c r="FP31" s="306"/>
      <c r="FQ31" s="306"/>
      <c r="FR31" s="306"/>
      <c r="FS31" s="309"/>
      <c r="FT31" s="309"/>
      <c r="FU31" s="309"/>
      <c r="FV31" s="309"/>
      <c r="FW31" s="309"/>
      <c r="FX31" s="306"/>
      <c r="FY31" s="306"/>
      <c r="FZ31" s="306"/>
      <c r="GA31" s="306"/>
      <c r="GB31" s="306"/>
      <c r="GC31" s="306"/>
      <c r="GD31" s="306"/>
      <c r="GE31" s="306"/>
      <c r="GF31" s="306"/>
      <c r="GG31" s="306"/>
      <c r="GH31" s="306"/>
      <c r="GI31" s="306"/>
      <c r="GJ31" s="306"/>
      <c r="GK31" s="306"/>
      <c r="GL31" s="306"/>
      <c r="GM31" s="306"/>
      <c r="GN31" s="306"/>
      <c r="GO31" s="306"/>
      <c r="GP31" s="306"/>
      <c r="GQ31" s="306"/>
      <c r="GR31" s="306"/>
      <c r="GS31" s="306"/>
      <c r="GT31" s="306"/>
      <c r="GU31" s="306"/>
      <c r="GV31" s="306"/>
      <c r="GW31" s="306"/>
      <c r="GX31" s="306"/>
      <c r="GY31" s="306"/>
      <c r="GZ31" s="306"/>
      <c r="HA31" s="306"/>
      <c r="HB31" s="306"/>
      <c r="HC31" s="306"/>
      <c r="HD31" s="306"/>
      <c r="HE31" s="306"/>
      <c r="HF31" s="306"/>
      <c r="HG31" s="306"/>
      <c r="HH31" s="306"/>
      <c r="HI31" s="306"/>
      <c r="HJ31" s="306"/>
      <c r="HK31" s="306"/>
    </row>
    <row r="32" spans="1:219" ht="13.7" customHeight="1" x14ac:dyDescent="0.25">
      <c r="A32" s="251">
        <v>22</v>
      </c>
      <c r="BZ32" s="318"/>
      <c r="EG32" s="306"/>
      <c r="EH32" s="306"/>
      <c r="EI32" s="307"/>
      <c r="EJ32" s="306"/>
      <c r="EK32" s="306"/>
      <c r="EL32" s="306"/>
      <c r="EM32" s="306"/>
      <c r="EN32" s="306"/>
      <c r="EO32" s="306"/>
      <c r="EP32" s="306"/>
      <c r="EQ32" s="306"/>
      <c r="ER32" s="306"/>
      <c r="ES32" s="306"/>
      <c r="ET32" s="306"/>
      <c r="EU32" s="306"/>
      <c r="EV32" s="306"/>
      <c r="EW32" s="306"/>
      <c r="EX32" s="306"/>
      <c r="EY32" s="306"/>
      <c r="EZ32" s="306"/>
      <c r="FA32" s="306"/>
      <c r="FB32" s="306"/>
      <c r="FC32" s="306"/>
      <c r="FD32" s="306"/>
      <c r="FE32" s="306"/>
      <c r="FF32" s="306"/>
      <c r="FG32" s="306"/>
      <c r="FH32" s="306"/>
      <c r="FI32" s="306"/>
      <c r="FJ32" s="306"/>
      <c r="FK32" s="306"/>
      <c r="FL32" s="306"/>
      <c r="FM32" s="306"/>
      <c r="FN32" s="306"/>
      <c r="FO32" s="306"/>
      <c r="FP32" s="306"/>
      <c r="FQ32" s="306"/>
      <c r="FR32" s="306"/>
      <c r="FS32" s="309"/>
      <c r="FT32" s="309"/>
      <c r="FU32" s="309"/>
      <c r="FV32" s="309"/>
      <c r="FW32" s="309"/>
      <c r="FX32" s="306"/>
      <c r="FY32" s="306"/>
      <c r="FZ32" s="306"/>
      <c r="GA32" s="306"/>
      <c r="GB32" s="306"/>
      <c r="GC32" s="306"/>
      <c r="GD32" s="306"/>
      <c r="GE32" s="306"/>
      <c r="GF32" s="306"/>
      <c r="GG32" s="306"/>
      <c r="GH32" s="306"/>
      <c r="GI32" s="306"/>
      <c r="GJ32" s="306"/>
      <c r="GK32" s="306"/>
      <c r="GL32" s="306"/>
      <c r="GM32" s="306"/>
      <c r="GN32" s="306"/>
      <c r="GO32" s="306"/>
      <c r="GP32" s="306"/>
      <c r="GQ32" s="306"/>
      <c r="GR32" s="306"/>
      <c r="GS32" s="306"/>
      <c r="GT32" s="306"/>
      <c r="GU32" s="306"/>
      <c r="GV32" s="306"/>
      <c r="GW32" s="306"/>
      <c r="GX32" s="306"/>
      <c r="GY32" s="306"/>
      <c r="GZ32" s="306"/>
      <c r="HA32" s="306"/>
      <c r="HB32" s="306"/>
      <c r="HC32" s="306"/>
      <c r="HD32" s="306"/>
      <c r="HE32" s="306"/>
      <c r="HF32" s="306"/>
      <c r="HG32" s="306"/>
      <c r="HH32" s="306"/>
      <c r="HI32" s="306"/>
      <c r="HJ32" s="306"/>
      <c r="HK32" s="306"/>
    </row>
    <row r="33" spans="1:219" ht="13.7" customHeight="1" x14ac:dyDescent="0.25">
      <c r="A33" s="251">
        <v>23</v>
      </c>
      <c r="BZ33" s="318"/>
      <c r="EG33" s="306"/>
      <c r="EH33" s="306"/>
      <c r="EI33" s="307"/>
      <c r="EJ33" s="306"/>
      <c r="EK33" s="306"/>
      <c r="EL33" s="306"/>
      <c r="EM33" s="306"/>
      <c r="EN33" s="306"/>
      <c r="EO33" s="306"/>
      <c r="EP33" s="306"/>
      <c r="EQ33" s="306"/>
      <c r="ER33" s="306"/>
      <c r="ES33" s="306"/>
      <c r="ET33" s="306"/>
      <c r="EU33" s="306"/>
      <c r="EV33" s="306"/>
      <c r="EW33" s="306"/>
      <c r="EX33" s="306"/>
      <c r="EY33" s="306"/>
      <c r="EZ33" s="306"/>
      <c r="FA33" s="306"/>
      <c r="FB33" s="306"/>
      <c r="FC33" s="306"/>
      <c r="FD33" s="306"/>
      <c r="FE33" s="306"/>
      <c r="FF33" s="306"/>
      <c r="FG33" s="306"/>
      <c r="FH33" s="306"/>
      <c r="FI33" s="306"/>
      <c r="FJ33" s="306"/>
      <c r="FK33" s="306"/>
      <c r="FL33" s="306"/>
      <c r="FM33" s="306"/>
      <c r="FN33" s="306"/>
      <c r="FO33" s="306"/>
      <c r="FP33" s="306"/>
      <c r="FQ33" s="306"/>
      <c r="FR33" s="306"/>
      <c r="FS33" s="306"/>
      <c r="FT33" s="306"/>
      <c r="FU33" s="306"/>
      <c r="FV33" s="306"/>
      <c r="FW33" s="306"/>
      <c r="FX33" s="306"/>
      <c r="FY33" s="306"/>
      <c r="FZ33" s="306"/>
      <c r="GA33" s="306"/>
      <c r="GB33" s="306"/>
      <c r="GC33" s="306"/>
      <c r="GD33" s="306"/>
      <c r="GE33" s="306"/>
      <c r="GF33" s="306"/>
      <c r="GG33" s="306"/>
      <c r="GH33" s="306"/>
      <c r="GI33" s="306"/>
      <c r="GJ33" s="306"/>
      <c r="GK33" s="306"/>
      <c r="GL33" s="306"/>
      <c r="GM33" s="306"/>
      <c r="GN33" s="306"/>
      <c r="GO33" s="306"/>
      <c r="GP33" s="306"/>
      <c r="GQ33" s="306"/>
      <c r="GR33" s="306"/>
      <c r="GS33" s="306"/>
      <c r="GT33" s="306"/>
      <c r="GU33" s="306"/>
      <c r="GV33" s="306"/>
      <c r="GW33" s="306"/>
      <c r="GX33" s="306"/>
      <c r="GY33" s="306"/>
      <c r="GZ33" s="306"/>
      <c r="HA33" s="306"/>
      <c r="HB33" s="306"/>
      <c r="HC33" s="306"/>
      <c r="HD33" s="306"/>
      <c r="HE33" s="306"/>
      <c r="HF33" s="306"/>
      <c r="HG33" s="306"/>
      <c r="HH33" s="306"/>
      <c r="HI33" s="306"/>
      <c r="HJ33" s="306"/>
      <c r="HK33" s="306"/>
    </row>
    <row r="34" spans="1:219" ht="13.7" customHeight="1" x14ac:dyDescent="0.25">
      <c r="A34" s="251">
        <v>24</v>
      </c>
      <c r="BZ34" s="318"/>
      <c r="EG34" s="306"/>
      <c r="EH34" s="306"/>
      <c r="EI34" s="307"/>
      <c r="EJ34" s="306"/>
      <c r="EK34" s="306"/>
      <c r="EL34" s="306"/>
      <c r="EM34" s="306"/>
      <c r="EN34" s="306"/>
      <c r="EO34" s="306"/>
      <c r="EP34" s="306"/>
      <c r="EQ34" s="306"/>
      <c r="ER34" s="306"/>
      <c r="ES34" s="306"/>
      <c r="ET34" s="306"/>
      <c r="EU34" s="306"/>
      <c r="EV34" s="306"/>
      <c r="EW34" s="306"/>
      <c r="EX34" s="306"/>
      <c r="EY34" s="306"/>
      <c r="EZ34" s="306"/>
      <c r="FA34" s="306"/>
      <c r="FB34" s="306"/>
      <c r="FC34" s="306"/>
      <c r="FD34" s="306"/>
      <c r="FE34" s="306"/>
      <c r="FF34" s="306"/>
      <c r="FG34" s="306"/>
      <c r="FH34" s="306"/>
      <c r="FI34" s="306"/>
      <c r="FJ34" s="306"/>
      <c r="FK34" s="306"/>
      <c r="FL34" s="306"/>
      <c r="FM34" s="306"/>
      <c r="FN34" s="306"/>
      <c r="FO34" s="306"/>
      <c r="FP34" s="306"/>
      <c r="FQ34" s="306"/>
      <c r="FR34" s="306"/>
      <c r="FS34" s="306"/>
      <c r="FT34" s="306"/>
      <c r="FU34" s="306"/>
      <c r="FV34" s="306"/>
      <c r="FW34" s="306"/>
      <c r="FX34" s="306"/>
      <c r="FY34" s="306"/>
      <c r="FZ34" s="306"/>
      <c r="GA34" s="306"/>
      <c r="GB34" s="306"/>
      <c r="GC34" s="306"/>
      <c r="GD34" s="306"/>
      <c r="GE34" s="306"/>
      <c r="GF34" s="306"/>
      <c r="GG34" s="306"/>
      <c r="GH34" s="306"/>
      <c r="GI34" s="306"/>
      <c r="GJ34" s="306"/>
      <c r="GK34" s="306"/>
      <c r="GL34" s="306"/>
      <c r="GM34" s="306"/>
      <c r="GN34" s="306"/>
      <c r="GO34" s="306"/>
      <c r="GP34" s="306"/>
      <c r="GQ34" s="306"/>
      <c r="GR34" s="306"/>
      <c r="GS34" s="306"/>
      <c r="GT34" s="306"/>
      <c r="GU34" s="306"/>
      <c r="GV34" s="306"/>
      <c r="GW34" s="306"/>
      <c r="GX34" s="306"/>
      <c r="GY34" s="306"/>
      <c r="GZ34" s="306"/>
      <c r="HA34" s="306"/>
      <c r="HB34" s="306"/>
      <c r="HC34" s="306"/>
      <c r="HD34" s="306"/>
      <c r="HE34" s="306"/>
      <c r="HF34" s="306"/>
      <c r="HG34" s="306"/>
      <c r="HH34" s="306"/>
      <c r="HI34" s="306"/>
      <c r="HJ34" s="306"/>
      <c r="HK34" s="306"/>
    </row>
    <row r="35" spans="1:219" ht="13.7" customHeight="1" x14ac:dyDescent="0.25">
      <c r="A35" s="251">
        <v>25</v>
      </c>
      <c r="BZ35" s="318"/>
      <c r="EG35" s="306"/>
      <c r="EH35" s="306"/>
      <c r="EI35" s="307"/>
      <c r="EJ35" s="306"/>
      <c r="EK35" s="306"/>
      <c r="EL35" s="306"/>
      <c r="EM35" s="306"/>
      <c r="EN35" s="306"/>
      <c r="EO35" s="306"/>
      <c r="EP35" s="306"/>
      <c r="EQ35" s="306"/>
      <c r="ER35" s="306"/>
      <c r="ES35" s="306"/>
      <c r="ET35" s="306"/>
      <c r="EU35" s="306"/>
      <c r="EV35" s="306"/>
      <c r="EW35" s="306"/>
      <c r="EX35" s="306"/>
      <c r="EY35" s="306"/>
      <c r="EZ35" s="306"/>
      <c r="FA35" s="306"/>
      <c r="FB35" s="306"/>
      <c r="FC35" s="306"/>
      <c r="FD35" s="306"/>
      <c r="FE35" s="306"/>
      <c r="FF35" s="306"/>
      <c r="FG35" s="306"/>
      <c r="FH35" s="306"/>
      <c r="FI35" s="306"/>
      <c r="FJ35" s="306"/>
      <c r="FK35" s="306"/>
      <c r="FL35" s="306"/>
      <c r="FM35" s="306"/>
      <c r="FN35" s="306"/>
      <c r="FO35" s="306"/>
      <c r="FP35" s="306"/>
      <c r="FQ35" s="306"/>
      <c r="FR35" s="306"/>
      <c r="FS35" s="306"/>
      <c r="FT35" s="306"/>
      <c r="FU35" s="306"/>
      <c r="FV35" s="306"/>
      <c r="FW35" s="306"/>
      <c r="FX35" s="306"/>
      <c r="FY35" s="306"/>
      <c r="FZ35" s="306"/>
      <c r="GA35" s="306"/>
      <c r="GB35" s="306"/>
      <c r="GC35" s="306"/>
      <c r="GD35" s="306"/>
      <c r="GE35" s="306"/>
      <c r="GF35" s="306"/>
      <c r="GG35" s="306"/>
      <c r="GH35" s="306"/>
      <c r="GI35" s="306"/>
      <c r="GJ35" s="306"/>
      <c r="GK35" s="306"/>
      <c r="GL35" s="306"/>
      <c r="GM35" s="306"/>
      <c r="GN35" s="306"/>
      <c r="GO35" s="306"/>
      <c r="GP35" s="306"/>
      <c r="GQ35" s="306"/>
      <c r="GR35" s="306"/>
      <c r="GS35" s="306"/>
      <c r="GT35" s="306"/>
      <c r="GU35" s="306"/>
      <c r="GV35" s="306"/>
      <c r="GW35" s="306"/>
      <c r="GX35" s="306"/>
      <c r="GY35" s="306"/>
      <c r="GZ35" s="306"/>
      <c r="HA35" s="306"/>
      <c r="HB35" s="306"/>
      <c r="HC35" s="306"/>
      <c r="HD35" s="306"/>
      <c r="HE35" s="306"/>
      <c r="HF35" s="306"/>
      <c r="HG35" s="306"/>
      <c r="HH35" s="306"/>
      <c r="HI35" s="306"/>
      <c r="HJ35" s="306"/>
      <c r="HK35" s="306"/>
    </row>
    <row r="36" spans="1:219" ht="13.7" customHeight="1" x14ac:dyDescent="0.25">
      <c r="A36" s="251">
        <v>26</v>
      </c>
      <c r="BZ36" s="318"/>
      <c r="EG36" s="306"/>
      <c r="EH36" s="306"/>
      <c r="EI36" s="307"/>
      <c r="EJ36" s="306"/>
      <c r="EK36" s="306"/>
      <c r="EL36" s="306"/>
      <c r="EM36" s="306"/>
      <c r="EN36" s="306"/>
      <c r="EO36" s="306"/>
      <c r="EP36" s="306"/>
      <c r="EQ36" s="306"/>
      <c r="ER36" s="306"/>
      <c r="ES36" s="306"/>
      <c r="ET36" s="306"/>
      <c r="EU36" s="306"/>
      <c r="EV36" s="306"/>
      <c r="EW36" s="306"/>
      <c r="EX36" s="306"/>
      <c r="EY36" s="306"/>
      <c r="EZ36" s="306"/>
      <c r="FA36" s="306"/>
      <c r="FB36" s="306"/>
      <c r="FC36" s="306"/>
      <c r="FD36" s="306"/>
      <c r="FE36" s="306"/>
      <c r="FF36" s="306"/>
      <c r="FG36" s="306"/>
      <c r="FH36" s="306"/>
      <c r="FI36" s="306"/>
      <c r="FJ36" s="306"/>
      <c r="FK36" s="306"/>
      <c r="FL36" s="306"/>
      <c r="FM36" s="306"/>
      <c r="FN36" s="306"/>
      <c r="FO36" s="306"/>
      <c r="FP36" s="306"/>
      <c r="FQ36" s="306"/>
      <c r="FR36" s="306"/>
      <c r="FS36" s="306"/>
      <c r="FT36" s="306"/>
      <c r="FU36" s="306"/>
      <c r="FV36" s="306"/>
      <c r="FW36" s="306"/>
      <c r="FX36" s="306"/>
      <c r="FY36" s="306"/>
      <c r="FZ36" s="306"/>
      <c r="GA36" s="306"/>
      <c r="GB36" s="306"/>
      <c r="GC36" s="306"/>
      <c r="GD36" s="306"/>
      <c r="GE36" s="306"/>
      <c r="GF36" s="306"/>
      <c r="GG36" s="306"/>
      <c r="GH36" s="306"/>
      <c r="GI36" s="306"/>
      <c r="GJ36" s="306"/>
      <c r="GK36" s="306"/>
      <c r="GL36" s="306"/>
      <c r="GM36" s="306"/>
      <c r="GN36" s="306"/>
      <c r="GO36" s="306"/>
      <c r="GP36" s="306"/>
      <c r="GQ36" s="306"/>
      <c r="GR36" s="306"/>
      <c r="GS36" s="306"/>
      <c r="GT36" s="306"/>
      <c r="GU36" s="306"/>
      <c r="GV36" s="306"/>
      <c r="GW36" s="306"/>
      <c r="GX36" s="306"/>
      <c r="GY36" s="306"/>
      <c r="GZ36" s="306"/>
      <c r="HA36" s="306"/>
      <c r="HB36" s="306"/>
      <c r="HC36" s="306"/>
      <c r="HD36" s="306"/>
      <c r="HE36" s="306"/>
      <c r="HF36" s="306"/>
      <c r="HG36" s="306"/>
      <c r="HH36" s="306"/>
      <c r="HI36" s="306"/>
      <c r="HJ36" s="306"/>
      <c r="HK36" s="306"/>
    </row>
    <row r="37" spans="1:219" ht="13.7" customHeight="1" x14ac:dyDescent="0.25">
      <c r="A37" s="251">
        <v>27</v>
      </c>
      <c r="BZ37" s="318"/>
      <c r="CU37" s="251">
        <v>0</v>
      </c>
      <c r="CV37" s="251">
        <v>0</v>
      </c>
      <c r="CW37" s="251">
        <v>0</v>
      </c>
      <c r="CX37" s="251">
        <v>0</v>
      </c>
      <c r="CY37" s="251">
        <v>0</v>
      </c>
      <c r="CZ37" s="251">
        <v>0</v>
      </c>
      <c r="DA37" s="251">
        <v>0</v>
      </c>
      <c r="DB37" s="251">
        <v>0</v>
      </c>
      <c r="DC37" s="251">
        <v>0</v>
      </c>
      <c r="DD37" s="251">
        <v>0</v>
      </c>
      <c r="DE37" s="251">
        <v>0</v>
      </c>
      <c r="EE37"/>
      <c r="EF37"/>
      <c r="EG37" s="306"/>
      <c r="EH37" s="306"/>
      <c r="EI37" s="307"/>
      <c r="EJ37" s="306"/>
      <c r="EK37" s="306"/>
      <c r="EL37" s="306"/>
      <c r="EM37" s="306"/>
      <c r="EN37" s="306"/>
      <c r="EO37" s="306"/>
      <c r="EP37" s="306"/>
      <c r="EQ37" s="306"/>
      <c r="ER37" s="306"/>
      <c r="ES37" s="306"/>
      <c r="ET37" s="306"/>
      <c r="EU37" s="306"/>
      <c r="EV37" s="306"/>
      <c r="EW37" s="306"/>
      <c r="EX37" s="306"/>
      <c r="EY37" s="306"/>
      <c r="EZ37" s="306"/>
      <c r="FA37" s="306"/>
      <c r="FB37" s="306"/>
      <c r="FC37" s="306"/>
      <c r="FD37" s="306"/>
      <c r="FE37" s="306"/>
      <c r="FF37" s="306"/>
      <c r="FG37" s="306"/>
      <c r="FH37" s="306"/>
      <c r="FI37" s="306"/>
      <c r="FJ37" s="306"/>
      <c r="FK37" s="306"/>
      <c r="FL37" s="306"/>
      <c r="FM37" s="306"/>
      <c r="FN37" s="306"/>
      <c r="FO37" s="306"/>
      <c r="FP37" s="306"/>
      <c r="FQ37" s="306"/>
      <c r="FR37" s="306"/>
      <c r="FS37" s="306"/>
      <c r="FT37" s="306"/>
      <c r="FU37" s="306"/>
      <c r="FV37" s="306"/>
      <c r="FW37" s="306"/>
      <c r="FX37" s="306"/>
      <c r="FY37" s="306"/>
      <c r="FZ37" s="306"/>
      <c r="GA37" s="306"/>
      <c r="GB37" s="306"/>
      <c r="GC37" s="306"/>
      <c r="GD37" s="306"/>
      <c r="GE37" s="306"/>
      <c r="GF37" s="306"/>
      <c r="GG37" s="306"/>
      <c r="GH37" s="306"/>
      <c r="GI37" s="306"/>
      <c r="GJ37" s="306"/>
      <c r="GK37" s="306"/>
      <c r="GL37" s="306"/>
      <c r="GM37" s="306"/>
      <c r="GN37" s="306"/>
      <c r="GO37" s="306"/>
      <c r="GP37" s="306"/>
      <c r="GQ37" s="306"/>
      <c r="GR37" s="306"/>
      <c r="GS37" s="306"/>
      <c r="GT37" s="306"/>
      <c r="GU37" s="306"/>
      <c r="GV37" s="306"/>
      <c r="GW37" s="306"/>
      <c r="GX37" s="306"/>
      <c r="GY37" s="306"/>
      <c r="GZ37" s="306"/>
      <c r="HA37" s="306"/>
      <c r="HB37" s="306"/>
      <c r="HC37" s="306"/>
      <c r="HD37" s="306"/>
      <c r="HE37" s="306"/>
      <c r="HF37" s="306"/>
      <c r="HG37" s="306"/>
      <c r="HH37" s="306"/>
      <c r="HI37" s="306"/>
      <c r="HJ37" s="306"/>
      <c r="HK37" s="306"/>
    </row>
    <row r="38" spans="1:219" ht="13.7" customHeight="1" x14ac:dyDescent="0.25">
      <c r="A38" s="251">
        <v>28</v>
      </c>
      <c r="BZ38" s="318"/>
      <c r="EG38" s="306"/>
      <c r="EH38" s="306"/>
      <c r="EI38" s="307"/>
      <c r="EJ38" s="306"/>
      <c r="EK38" s="306"/>
      <c r="EL38" s="306"/>
      <c r="EM38" s="306"/>
      <c r="EN38" s="306"/>
      <c r="EO38" s="306"/>
      <c r="EP38" s="306"/>
      <c r="EQ38" s="306"/>
      <c r="ER38" s="306"/>
      <c r="ES38" s="306"/>
      <c r="ET38" s="306"/>
      <c r="EU38" s="306"/>
      <c r="EV38" s="306"/>
      <c r="EW38" s="306"/>
      <c r="EX38" s="306"/>
      <c r="EY38" s="306"/>
      <c r="EZ38" s="306"/>
      <c r="FA38" s="306"/>
      <c r="FB38" s="306"/>
      <c r="FC38" s="306"/>
      <c r="FD38" s="306"/>
      <c r="FE38" s="306"/>
      <c r="FF38" s="306"/>
      <c r="FG38" s="306"/>
      <c r="FH38" s="306"/>
      <c r="FI38" s="306"/>
      <c r="FJ38" s="306"/>
      <c r="FK38" s="306"/>
      <c r="FL38" s="306"/>
      <c r="FM38" s="306"/>
      <c r="FN38" s="306"/>
      <c r="FO38" s="306"/>
      <c r="FP38" s="306"/>
      <c r="FQ38" s="306"/>
      <c r="FR38" s="306"/>
      <c r="FS38" s="306"/>
      <c r="FT38" s="306"/>
      <c r="FU38" s="306"/>
      <c r="FV38" s="306"/>
      <c r="FW38" s="306"/>
      <c r="FX38" s="306"/>
      <c r="FY38" s="306"/>
      <c r="FZ38" s="306"/>
      <c r="GA38" s="306"/>
      <c r="GB38" s="306"/>
      <c r="GC38" s="306"/>
      <c r="GD38" s="306"/>
      <c r="GE38" s="306"/>
      <c r="GF38" s="306"/>
      <c r="GG38" s="306"/>
      <c r="GH38" s="306"/>
      <c r="GI38" s="306"/>
      <c r="GJ38" s="306"/>
      <c r="GK38" s="306"/>
      <c r="GL38" s="306"/>
      <c r="GM38" s="306"/>
      <c r="GN38" s="306"/>
      <c r="GO38" s="306"/>
      <c r="GP38" s="306"/>
      <c r="GQ38" s="306"/>
      <c r="GR38" s="306"/>
      <c r="GS38" s="306"/>
      <c r="GT38" s="306"/>
      <c r="GU38" s="306"/>
      <c r="GV38" s="306"/>
      <c r="GW38" s="306"/>
      <c r="GX38" s="306"/>
      <c r="GY38" s="306"/>
      <c r="GZ38" s="306"/>
      <c r="HA38" s="306"/>
      <c r="HB38" s="306"/>
      <c r="HC38" s="306"/>
      <c r="HD38" s="306"/>
      <c r="HE38" s="306"/>
      <c r="HF38" s="306"/>
      <c r="HG38" s="306"/>
      <c r="HH38" s="306"/>
      <c r="HI38" s="306"/>
      <c r="HJ38" s="306"/>
      <c r="HK38" s="306"/>
    </row>
    <row r="39" spans="1:219" ht="13.7" customHeight="1" x14ac:dyDescent="0.25">
      <c r="A39" s="251">
        <v>29</v>
      </c>
      <c r="BZ39" s="318"/>
      <c r="EG39" s="306"/>
      <c r="EH39" s="306"/>
      <c r="EI39" s="307"/>
      <c r="EJ39" s="306"/>
      <c r="EK39" s="306"/>
      <c r="EL39" s="306"/>
      <c r="EM39" s="306"/>
      <c r="EN39" s="306"/>
      <c r="EO39" s="306"/>
      <c r="EP39" s="306"/>
      <c r="EQ39" s="306"/>
      <c r="ER39" s="306"/>
      <c r="ES39" s="306"/>
      <c r="ET39" s="306"/>
      <c r="EU39" s="306"/>
      <c r="EV39" s="306"/>
      <c r="EW39" s="306"/>
      <c r="EX39" s="306"/>
      <c r="EY39" s="306"/>
      <c r="EZ39" s="306"/>
      <c r="FA39" s="306"/>
      <c r="FB39" s="306"/>
      <c r="FC39" s="306"/>
      <c r="FD39" s="306"/>
      <c r="FE39" s="306"/>
      <c r="FF39" s="306"/>
      <c r="FG39" s="306"/>
      <c r="FH39" s="306"/>
      <c r="FI39" s="306"/>
      <c r="FJ39" s="306"/>
      <c r="FK39" s="306"/>
      <c r="FL39" s="306"/>
      <c r="FM39" s="306"/>
      <c r="FN39" s="306"/>
      <c r="FO39" s="306"/>
      <c r="FP39" s="306"/>
      <c r="FQ39" s="306"/>
      <c r="FR39" s="306"/>
      <c r="FS39" s="306"/>
      <c r="FT39" s="306"/>
      <c r="FU39" s="306"/>
      <c r="FV39" s="306"/>
      <c r="FW39" s="306"/>
      <c r="FX39" s="306"/>
      <c r="FY39" s="306"/>
      <c r="FZ39" s="306"/>
      <c r="GA39" s="306"/>
      <c r="GB39" s="306"/>
      <c r="GC39" s="306"/>
      <c r="GD39" s="306"/>
      <c r="GE39" s="306"/>
      <c r="GF39" s="306"/>
      <c r="GG39" s="306"/>
      <c r="GH39" s="306"/>
      <c r="GI39" s="306"/>
      <c r="GJ39" s="306"/>
      <c r="GK39" s="306"/>
      <c r="GL39" s="306"/>
      <c r="GM39" s="306"/>
      <c r="GN39" s="306"/>
      <c r="GO39" s="306"/>
      <c r="GP39" s="306"/>
      <c r="GQ39" s="306"/>
      <c r="GR39" s="306"/>
      <c r="GS39" s="306"/>
      <c r="GT39" s="306"/>
      <c r="GU39" s="306"/>
      <c r="GV39" s="306"/>
      <c r="GW39" s="306"/>
      <c r="GX39" s="306"/>
      <c r="GY39" s="306"/>
      <c r="GZ39" s="306"/>
      <c r="HA39" s="306"/>
      <c r="HB39" s="306"/>
      <c r="HC39" s="306"/>
      <c r="HD39" s="306"/>
      <c r="HE39" s="306"/>
      <c r="HF39" s="306"/>
      <c r="HG39" s="306"/>
      <c r="HH39" s="306"/>
      <c r="HI39" s="306"/>
      <c r="HJ39" s="306"/>
      <c r="HK39" s="306"/>
    </row>
    <row r="40" spans="1:219" ht="13.7" customHeight="1" x14ac:dyDescent="0.25">
      <c r="A40" s="251">
        <v>30</v>
      </c>
      <c r="BZ40" s="318"/>
      <c r="GS40" s="306"/>
      <c r="GT40" s="306"/>
      <c r="GU40" s="306"/>
      <c r="GV40" s="306"/>
      <c r="GW40" s="306"/>
      <c r="GX40" s="306"/>
      <c r="GY40" s="306"/>
      <c r="GZ40" s="306"/>
      <c r="HA40" s="306"/>
      <c r="HB40" s="306"/>
      <c r="HC40" s="306"/>
      <c r="HD40" s="306"/>
      <c r="HE40" s="306"/>
      <c r="HF40" s="306"/>
      <c r="HG40" s="306"/>
      <c r="HH40" s="306"/>
      <c r="HI40" s="306"/>
      <c r="HJ40" s="306"/>
      <c r="HK40" s="306"/>
    </row>
    <row r="41" spans="1:219" ht="13.7" customHeight="1" x14ac:dyDescent="0.25">
      <c r="BZ41" s="318"/>
    </row>
    <row r="42" spans="1:219" ht="13.7" customHeight="1" x14ac:dyDescent="0.25"/>
    <row r="43" spans="1:219" ht="13.7" customHeight="1" x14ac:dyDescent="0.25"/>
    <row r="44" spans="1:219" ht="16.5" customHeight="1" x14ac:dyDescent="0.25"/>
    <row r="45" spans="1:219" ht="15.75" customHeight="1" x14ac:dyDescent="0.25"/>
    <row r="46" spans="1:219" ht="14.25" customHeight="1" x14ac:dyDescent="0.25"/>
    <row r="47" spans="1:219" ht="14.25" customHeight="1" x14ac:dyDescent="0.25"/>
    <row r="48" spans="1:219" ht="14.25" customHeight="1" x14ac:dyDescent="0.25">
      <c r="BN48" s="674"/>
      <c r="BO48" s="674"/>
    </row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hidden="1" customHeight="1" x14ac:dyDescent="0.25"/>
    <row r="92" ht="14.25" hidden="1" customHeight="1" thickBot="1" x14ac:dyDescent="0.25"/>
    <row r="93" ht="14.25" hidden="1" customHeight="1" x14ac:dyDescent="0.25"/>
    <row r="94" ht="14.25" hidden="1" customHeight="1" x14ac:dyDescent="0.25"/>
    <row r="95" ht="14.25" hidden="1" customHeight="1" x14ac:dyDescent="0.25"/>
    <row r="96" ht="14.25" hidden="1" customHeight="1" x14ac:dyDescent="0.25"/>
    <row r="97" spans="54:65" ht="14.25" hidden="1" customHeight="1" x14ac:dyDescent="0.25"/>
    <row r="98" spans="54:65" ht="14.25" hidden="1" customHeight="1" x14ac:dyDescent="0.25"/>
    <row r="99" spans="54:65" ht="14.25" hidden="1" customHeight="1" x14ac:dyDescent="0.25"/>
    <row r="100" spans="54:65" ht="14.25" hidden="1" customHeight="1" x14ac:dyDescent="0.25"/>
    <row r="101" spans="54:65" ht="14.25" hidden="1" customHeight="1" x14ac:dyDescent="0.25"/>
    <row r="102" spans="54:65" ht="14.25" hidden="1" customHeight="1" x14ac:dyDescent="0.25"/>
    <row r="103" spans="54:65" ht="14.25" hidden="1" customHeight="1" x14ac:dyDescent="0.25">
      <c r="BB103" s="322"/>
      <c r="BC103" s="322"/>
      <c r="BD103" s="675" t="s">
        <v>120</v>
      </c>
      <c r="BE103" s="676"/>
      <c r="BF103" s="676"/>
      <c r="BG103" s="677"/>
      <c r="BJ103" s="675" t="s">
        <v>120</v>
      </c>
      <c r="BK103" s="676"/>
      <c r="BL103" s="676"/>
      <c r="BM103" s="677"/>
    </row>
    <row r="104" spans="54:65" ht="14.25" hidden="1" customHeight="1" thickBot="1" x14ac:dyDescent="0.25">
      <c r="BB104" s="322"/>
      <c r="BC104" s="322"/>
      <c r="BD104" s="678">
        <f>保険料配偶者!K2</f>
        <v>0</v>
      </c>
      <c r="BE104" s="679"/>
      <c r="BF104" s="679"/>
      <c r="BG104" s="680"/>
      <c r="BI104" s="323" t="s">
        <v>118</v>
      </c>
      <c r="BJ104" s="678">
        <f>保険料配偶者!H18</f>
        <v>0</v>
      </c>
      <c r="BK104" s="679"/>
      <c r="BL104" s="679"/>
      <c r="BM104" s="680"/>
    </row>
    <row r="105" spans="54:65" ht="14.25" hidden="1" customHeight="1" x14ac:dyDescent="0.25">
      <c r="BC105" s="324" t="s">
        <v>89</v>
      </c>
      <c r="BD105" s="678"/>
      <c r="BE105" s="679"/>
      <c r="BF105" s="679"/>
      <c r="BG105" s="680"/>
      <c r="BI105" s="323"/>
      <c r="BJ105" s="678"/>
      <c r="BK105" s="679"/>
      <c r="BL105" s="679"/>
      <c r="BM105" s="680"/>
    </row>
    <row r="106" spans="54:65" ht="14.25" hidden="1" customHeight="1" thickBot="1" x14ac:dyDescent="0.25">
      <c r="BC106" s="324"/>
      <c r="BD106" s="678"/>
      <c r="BE106" s="679"/>
      <c r="BF106" s="679"/>
      <c r="BG106" s="680"/>
      <c r="BI106" s="323" t="s">
        <v>119</v>
      </c>
      <c r="BJ106" s="678">
        <f>保険料配偶者!H20</f>
        <v>0</v>
      </c>
      <c r="BK106" s="679"/>
      <c r="BL106" s="679"/>
      <c r="BM106" s="680"/>
    </row>
    <row r="107" spans="54:65" ht="14.25" hidden="1" customHeight="1" x14ac:dyDescent="0.25">
      <c r="BC107" s="324"/>
      <c r="BD107" s="678"/>
      <c r="BE107" s="679"/>
      <c r="BF107" s="679"/>
      <c r="BG107" s="680"/>
      <c r="BJ107" s="678"/>
      <c r="BK107" s="679"/>
      <c r="BL107" s="679"/>
      <c r="BM107" s="680"/>
    </row>
    <row r="108" spans="54:65" ht="14.25" hidden="1" customHeight="1" x14ac:dyDescent="0.25">
      <c r="BC108" s="324" t="s">
        <v>114</v>
      </c>
      <c r="BD108" s="678">
        <f>保険料配偶者!K7</f>
        <v>0</v>
      </c>
      <c r="BE108" s="679"/>
      <c r="BF108" s="679"/>
      <c r="BG108" s="680"/>
      <c r="BJ108" s="678">
        <f>MIN(BJ104+BJ106,50000)</f>
        <v>0</v>
      </c>
      <c r="BK108" s="679"/>
      <c r="BL108" s="679"/>
      <c r="BM108" s="680"/>
    </row>
    <row r="109" spans="54:65" ht="14.25" hidden="1" customHeight="1" x14ac:dyDescent="0.25">
      <c r="BC109" s="324"/>
      <c r="BD109" s="678"/>
      <c r="BE109" s="679"/>
      <c r="BF109" s="679"/>
      <c r="BG109" s="680"/>
    </row>
    <row r="110" spans="54:65" ht="14.25" hidden="1" customHeight="1" x14ac:dyDescent="0.25">
      <c r="BC110" s="324" t="s">
        <v>169</v>
      </c>
      <c r="BD110" s="671">
        <f>保険料配偶者!K12</f>
        <v>0</v>
      </c>
      <c r="BE110" s="672"/>
      <c r="BF110" s="672"/>
      <c r="BG110" s="673"/>
    </row>
    <row r="111" spans="54:65" ht="14.25" hidden="1" customHeight="1" x14ac:dyDescent="0.25">
      <c r="BC111" s="324"/>
      <c r="BD111" s="671"/>
      <c r="BE111" s="672"/>
      <c r="BF111" s="672"/>
      <c r="BG111" s="673"/>
    </row>
    <row r="112" spans="54:65" ht="14.25" hidden="1" customHeight="1" x14ac:dyDescent="0.25">
      <c r="BC112" s="324"/>
      <c r="BD112" s="671"/>
      <c r="BE112" s="672"/>
      <c r="BF112" s="672"/>
      <c r="BG112" s="673"/>
    </row>
    <row r="113" spans="54:59" ht="14.25" hidden="1" customHeight="1" x14ac:dyDescent="0.25">
      <c r="BC113" s="324"/>
      <c r="BD113" s="671"/>
      <c r="BE113" s="672"/>
      <c r="BF113" s="672"/>
      <c r="BG113" s="673"/>
    </row>
    <row r="114" spans="54:59" ht="14.25" hidden="1" customHeight="1" x14ac:dyDescent="0.25">
      <c r="BC114" s="324" t="s">
        <v>170</v>
      </c>
      <c r="BD114" s="671">
        <f>MIN(BD104+BD108+BD110,120000)</f>
        <v>0</v>
      </c>
      <c r="BE114" s="672"/>
      <c r="BF114" s="672"/>
      <c r="BG114" s="673"/>
    </row>
    <row r="115" spans="54:59" ht="14.25" hidden="1" customHeight="1" x14ac:dyDescent="0.25">
      <c r="BB115" s="325"/>
      <c r="BC115" s="325"/>
    </row>
    <row r="116" spans="54:59" ht="14.25" hidden="1" customHeight="1" x14ac:dyDescent="0.25"/>
    <row r="117" spans="54:59" ht="14.25" hidden="1" customHeight="1" x14ac:dyDescent="0.25"/>
    <row r="118" spans="54:59" ht="14.25" hidden="1" customHeight="1" x14ac:dyDescent="0.25"/>
    <row r="119" spans="54:59" ht="14.25" hidden="1" customHeight="1" x14ac:dyDescent="0.25"/>
    <row r="120" spans="54:59" ht="14.25" hidden="1" customHeight="1" x14ac:dyDescent="0.25"/>
    <row r="121" spans="54:59" ht="14.25" hidden="1" customHeight="1" x14ac:dyDescent="0.25"/>
    <row r="122" spans="54:59" ht="14.25" hidden="1" customHeight="1" x14ac:dyDescent="0.25"/>
    <row r="123" spans="54:59" ht="14.25" customHeight="1" x14ac:dyDescent="0.25"/>
    <row r="124" spans="54:59" ht="14.25" customHeight="1" x14ac:dyDescent="0.25"/>
    <row r="125" spans="54:59" ht="14.25" customHeight="1" x14ac:dyDescent="0.25"/>
    <row r="126" spans="54:59" ht="14.25" customHeight="1" x14ac:dyDescent="0.25"/>
    <row r="127" spans="54:59" ht="14.25" customHeight="1" x14ac:dyDescent="0.25"/>
    <row r="128" spans="54:59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3.7" customHeight="1" x14ac:dyDescent="0.25"/>
    <row r="144" ht="13.7" customHeight="1" x14ac:dyDescent="0.25"/>
    <row r="145" ht="13.7" customHeight="1" x14ac:dyDescent="0.25"/>
    <row r="146" ht="13.7" customHeight="1" x14ac:dyDescent="0.25"/>
    <row r="147" ht="13.7" customHeight="1" x14ac:dyDescent="0.25"/>
    <row r="148" ht="13.7" customHeight="1" x14ac:dyDescent="0.25"/>
    <row r="149" ht="13.7" customHeight="1" x14ac:dyDescent="0.25"/>
    <row r="150" ht="13.7" customHeight="1" x14ac:dyDescent="0.25"/>
    <row r="151" ht="13.7" customHeight="1" x14ac:dyDescent="0.25"/>
    <row r="152" ht="13.7" customHeight="1" x14ac:dyDescent="0.25"/>
    <row r="153" ht="13.7" customHeight="1" x14ac:dyDescent="0.25"/>
    <row r="154" ht="13.7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</sheetData>
  <mergeCells count="10">
    <mergeCell ref="BD114:BG114"/>
    <mergeCell ref="BN48:BO48"/>
    <mergeCell ref="BJ103:BM103"/>
    <mergeCell ref="BJ108:BM108"/>
    <mergeCell ref="BD110:BG113"/>
    <mergeCell ref="BD108:BG109"/>
    <mergeCell ref="BD103:BG103"/>
    <mergeCell ref="BD104:BG107"/>
    <mergeCell ref="BJ104:BM105"/>
    <mergeCell ref="BJ106:BM107"/>
  </mergeCells>
  <phoneticPr fontId="1"/>
  <pageMargins left="0.19685039370078741" right="0.15748031496062992" top="0.35433070866141736" bottom="0.31496062992125984" header="0.31496062992125984" footer="0.31496062992125984"/>
  <pageSetup paperSize="9" scale="51" orientation="portrait" r:id="rId1"/>
  <rowBreaks count="1" manualBreakCount="1">
    <brk id="123" max="6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G20"/>
  <sheetViews>
    <sheetView showGridLines="0" topLeftCell="S1" zoomScale="95" zoomScaleNormal="95" workbookViewId="0">
      <selection activeCell="AD3" sqref="AD3"/>
    </sheetView>
  </sheetViews>
  <sheetFormatPr defaultColWidth="12.1328125" defaultRowHeight="12.75" x14ac:dyDescent="0.25"/>
  <cols>
    <col min="1" max="1" width="9" style="18" customWidth="1"/>
    <col min="2" max="16384" width="12.1328125" style="18"/>
  </cols>
  <sheetData>
    <row r="1" spans="2:33" x14ac:dyDescent="0.25">
      <c r="B1" s="21" t="s">
        <v>6</v>
      </c>
      <c r="C1" s="21" t="s">
        <v>7</v>
      </c>
      <c r="D1" s="21" t="s">
        <v>8</v>
      </c>
      <c r="E1" s="21" t="s">
        <v>9</v>
      </c>
      <c r="F1" s="227" t="s">
        <v>97</v>
      </c>
      <c r="G1" s="231" t="s">
        <v>10</v>
      </c>
      <c r="H1" s="233" t="s">
        <v>11</v>
      </c>
      <c r="I1" s="21" t="s">
        <v>12</v>
      </c>
      <c r="J1" s="21" t="s">
        <v>13</v>
      </c>
      <c r="K1" s="21" t="s">
        <v>14</v>
      </c>
      <c r="L1" s="232" t="s">
        <v>396</v>
      </c>
      <c r="M1" s="232" t="s">
        <v>397</v>
      </c>
      <c r="N1" s="232" t="s">
        <v>398</v>
      </c>
      <c r="O1" s="380" t="s">
        <v>399</v>
      </c>
      <c r="P1" s="234" t="s">
        <v>658</v>
      </c>
      <c r="Q1" s="232" t="s">
        <v>15</v>
      </c>
      <c r="R1" s="232" t="s">
        <v>96</v>
      </c>
      <c r="S1" s="18" t="s">
        <v>400</v>
      </c>
      <c r="T1" s="18" t="s">
        <v>401</v>
      </c>
      <c r="U1" s="18" t="s">
        <v>402</v>
      </c>
      <c r="V1" s="18" t="s">
        <v>403</v>
      </c>
      <c r="W1" s="18" t="s">
        <v>404</v>
      </c>
      <c r="X1" s="18" t="s">
        <v>405</v>
      </c>
      <c r="Y1" s="18" t="s">
        <v>406</v>
      </c>
      <c r="Z1" s="18" t="s">
        <v>407</v>
      </c>
      <c r="AA1" s="18" t="s">
        <v>408</v>
      </c>
      <c r="AB1" s="227" t="s">
        <v>16</v>
      </c>
      <c r="AC1" s="338" t="s">
        <v>647</v>
      </c>
      <c r="AD1" s="18" t="s">
        <v>648</v>
      </c>
    </row>
    <row r="2" spans="2:33" x14ac:dyDescent="0.25">
      <c r="B2" s="228">
        <f>data3!C4</f>
        <v>0</v>
      </c>
      <c r="C2" s="228">
        <f>data3!AO4</f>
        <v>0</v>
      </c>
      <c r="D2" s="228">
        <f>SUM(B2:C2)</f>
        <v>0</v>
      </c>
      <c r="E2" s="228">
        <f>IF(data2!B2="否",0,給与所得!H27)</f>
        <v>0</v>
      </c>
      <c r="F2" s="228">
        <f>data3!F4+data3!AR4</f>
        <v>0</v>
      </c>
      <c r="G2" s="228">
        <f>IF(data2!B2="否",0,data4!CU2)</f>
        <v>0</v>
      </c>
      <c r="H2" s="229">
        <f>IF(data2!B2="否",0,data4!CX2)</f>
        <v>0</v>
      </c>
      <c r="I2" s="228">
        <f>IF(data2!B2="否",0,data4!BD114)</f>
        <v>0</v>
      </c>
      <c r="J2" s="228">
        <f>IF(data2!B2="否",0,data4!BJ108)</f>
        <v>0</v>
      </c>
      <c r="K2" s="228">
        <f>IF(data2!B2="否",0,IF(data4!R5="配偶者特別控除",保険料配偶者!I41,0))</f>
        <v>0</v>
      </c>
      <c r="L2" s="228">
        <f>IF(data2!B2="要",data4!R3+data4!R4,0)</f>
        <v>0</v>
      </c>
      <c r="M2" s="228">
        <f>IF(data2!B2="否",0,SUM(data4!AQ8:AT8)+data4!EG2)</f>
        <v>0</v>
      </c>
      <c r="N2" s="228">
        <f>IF(data2!B2="否",0,SUM(data4!G3:J3)+data4!L3+L3+SUM(data4!BZ8:CB8))</f>
        <v>0</v>
      </c>
      <c r="O2" s="228">
        <f>IF(data2!B2="否",0,給与所得!S15)</f>
        <v>1040000</v>
      </c>
      <c r="P2" s="400">
        <f>IF(data2!B2="要",data4!G3+data4!H3+data4!I3+data4!J3+data4!L3+data4!AQ8+data4!AR8+data4!AS8+data4!AT8+data4!BZ8+data4!CA8+data4!CB8+data4!EG2,0)</f>
        <v>0</v>
      </c>
      <c r="Q2" s="401">
        <f>IF(data2!B2="否",0,SUM(F2:L2)+O2+P2)</f>
        <v>1040000</v>
      </c>
      <c r="R2" s="230">
        <f>MAX(ROUNDDOWN(E2-AC2-Q2,-3),0)</f>
        <v>0</v>
      </c>
      <c r="S2" s="236">
        <f>data3!X4</f>
        <v>0</v>
      </c>
      <c r="T2" s="237">
        <f>data3!BB4</f>
        <v>0</v>
      </c>
      <c r="U2" s="228">
        <f>SUM(S2:T2)</f>
        <v>0</v>
      </c>
      <c r="V2" s="469">
        <f>税額!G23</f>
        <v>0</v>
      </c>
      <c r="W2" s="468">
        <f>data4!DG2</f>
        <v>0</v>
      </c>
      <c r="X2" s="238">
        <f>MAX(V2-W2,0)</f>
        <v>0</v>
      </c>
      <c r="Y2" s="467">
        <f>MAX(ROUNDDOWN(X2*1.021,-2),0)</f>
        <v>0</v>
      </c>
      <c r="Z2" s="235" t="str">
        <f>IF(data2!B2="要",IF(Y2-U2=0,"",IF(Y2-U2&gt;0,"不足額","超過額")),"")</f>
        <v/>
      </c>
      <c r="AA2" s="239">
        <f>IF(data2!B2="否",0,IF(Y2-U2&gt;0,Y2-U2,-(Y2-U2)))</f>
        <v>0</v>
      </c>
      <c r="AB2" s="240" t="str">
        <f>IF(data5!U2&gt;data5!Y2,data5!AA2-data4!DX2-data4!DY2,"")</f>
        <v/>
      </c>
      <c r="AC2" s="396">
        <f>IF(data2!B2="否",0,IF(data4!DS2="該当する",MIN(ROUNDUP(MAX((D2-8500000)*0.1,0),0),150000),0))</f>
        <v>0</v>
      </c>
      <c r="AD2" s="397">
        <f>E2-AC2</f>
        <v>0</v>
      </c>
    </row>
    <row r="3" spans="2:33" x14ac:dyDescent="0.25">
      <c r="X3" s="463"/>
    </row>
    <row r="4" spans="2:33" x14ac:dyDescent="0.25">
      <c r="M4" s="385"/>
      <c r="N4" s="386"/>
    </row>
    <row r="5" spans="2:33" ht="13.7" customHeight="1" x14ac:dyDescent="0.25">
      <c r="B5" s="19"/>
      <c r="C5" s="235"/>
      <c r="D5" s="22"/>
      <c r="E5" s="22"/>
      <c r="F5" s="22"/>
      <c r="G5" s="22"/>
      <c r="H5" s="22"/>
      <c r="I5" s="22"/>
      <c r="J5" s="22"/>
      <c r="K5" s="22"/>
      <c r="L5" s="22"/>
      <c r="M5" s="387"/>
      <c r="N5" s="388"/>
      <c r="O5" s="336"/>
      <c r="P5" s="22"/>
      <c r="Q5" s="22"/>
      <c r="R5" s="22"/>
      <c r="S5" s="22"/>
      <c r="T5" s="22"/>
      <c r="U5" s="22"/>
      <c r="V5" s="530"/>
      <c r="W5" s="690"/>
      <c r="X5" s="691"/>
      <c r="Y5" s="691"/>
      <c r="Z5" s="691"/>
      <c r="AA5" s="691"/>
      <c r="AB5" s="691"/>
      <c r="AC5" s="691"/>
      <c r="AD5" s="691"/>
      <c r="AE5" s="531"/>
      <c r="AF5" s="532"/>
      <c r="AG5" s="336"/>
    </row>
    <row r="6" spans="2:33" ht="13.7" customHeight="1" x14ac:dyDescent="0.2">
      <c r="B6" s="19"/>
      <c r="C6" s="684"/>
      <c r="D6" s="684"/>
      <c r="E6" s="684"/>
      <c r="F6" s="684"/>
      <c r="G6" s="684"/>
      <c r="H6" s="685"/>
      <c r="I6" s="688"/>
      <c r="J6" s="688"/>
      <c r="K6" s="533"/>
      <c r="L6" s="537"/>
      <c r="M6" s="389"/>
      <c r="N6" s="390"/>
      <c r="O6" s="382"/>
      <c r="P6" s="381"/>
      <c r="Q6" s="533"/>
      <c r="R6" s="533"/>
      <c r="S6" s="688"/>
      <c r="T6" s="688"/>
      <c r="U6" s="688"/>
      <c r="V6" s="688"/>
      <c r="W6" s="688"/>
      <c r="X6" s="688"/>
      <c r="Y6" s="689"/>
      <c r="Z6" s="689"/>
      <c r="AA6" s="689"/>
      <c r="AB6" s="689"/>
      <c r="AC6" s="681"/>
      <c r="AD6" s="682"/>
      <c r="AE6" s="682"/>
      <c r="AF6" s="683"/>
      <c r="AG6" s="336"/>
    </row>
    <row r="7" spans="2:33" ht="16.5" customHeight="1" x14ac:dyDescent="0.25">
      <c r="B7" s="19"/>
      <c r="C7" s="686"/>
      <c r="D7" s="686"/>
      <c r="E7" s="686"/>
      <c r="F7" s="686"/>
      <c r="G7" s="686"/>
      <c r="H7" s="687"/>
      <c r="I7" s="538"/>
      <c r="J7" s="535"/>
      <c r="K7" s="534"/>
      <c r="L7" s="534"/>
      <c r="M7" s="391"/>
      <c r="N7" s="392"/>
      <c r="O7" s="383"/>
      <c r="P7" s="534"/>
      <c r="Q7" s="534"/>
      <c r="R7" s="23"/>
      <c r="S7" s="692"/>
      <c r="T7" s="692"/>
      <c r="U7" s="692"/>
      <c r="V7" s="535"/>
      <c r="W7" s="536"/>
      <c r="X7" s="535"/>
      <c r="Y7" s="692"/>
      <c r="Z7" s="692"/>
      <c r="AA7" s="692"/>
      <c r="AB7" s="23"/>
      <c r="AC7" s="693"/>
      <c r="AD7" s="694"/>
      <c r="AE7" s="694"/>
      <c r="AF7" s="535"/>
      <c r="AG7" s="336"/>
    </row>
    <row r="8" spans="2:33" ht="13.7" customHeight="1" x14ac:dyDescent="0.2">
      <c r="B8" s="19"/>
      <c r="M8" s="393"/>
      <c r="N8" s="394"/>
    </row>
    <row r="9" spans="2:33" ht="13.7" customHeight="1" x14ac:dyDescent="0.2">
      <c r="B9" s="19"/>
      <c r="M9" s="395"/>
      <c r="N9" s="338"/>
    </row>
    <row r="10" spans="2:33" ht="13.7" customHeight="1" x14ac:dyDescent="0.25">
      <c r="X10" s="251"/>
      <c r="Y10" s="466"/>
      <c r="Z10" s="251"/>
      <c r="AA10" s="251"/>
    </row>
    <row r="11" spans="2:33" ht="13.7" customHeight="1" x14ac:dyDescent="0.25">
      <c r="X11" s="251"/>
      <c r="Y11" s="251"/>
      <c r="Z11" s="251"/>
      <c r="AA11" s="251"/>
      <c r="AF11" s="20"/>
    </row>
    <row r="12" spans="2:33" ht="13.7" customHeight="1" x14ac:dyDescent="0.2">
      <c r="B12" s="19"/>
      <c r="X12" s="251"/>
      <c r="Y12" s="251"/>
      <c r="Z12" s="251"/>
      <c r="AA12" s="251"/>
      <c r="AF12" s="20"/>
    </row>
    <row r="13" spans="2:33" ht="13.7" customHeight="1" x14ac:dyDescent="0.2">
      <c r="B13" s="19"/>
      <c r="X13" s="251"/>
      <c r="Y13" s="251"/>
      <c r="Z13" s="251"/>
      <c r="AA13" s="251"/>
      <c r="AF13" s="20"/>
    </row>
    <row r="14" spans="2:33" ht="13.7" customHeight="1" x14ac:dyDescent="0.25">
      <c r="X14" s="251"/>
      <c r="Y14" s="251"/>
      <c r="Z14" s="251"/>
      <c r="AA14" s="251"/>
      <c r="AF14" s="20"/>
    </row>
    <row r="15" spans="2:33" ht="13.7" customHeight="1" x14ac:dyDescent="0.25">
      <c r="Y15" s="251"/>
      <c r="Z15" s="251"/>
      <c r="AA15" s="251"/>
      <c r="AF15" s="20"/>
    </row>
    <row r="16" spans="2:33" ht="12.75" customHeight="1" x14ac:dyDescent="0.25">
      <c r="X16" s="251"/>
      <c r="Y16" s="466"/>
      <c r="Z16" s="251"/>
      <c r="AA16" s="251"/>
      <c r="AF16" s="20"/>
    </row>
    <row r="17" spans="24:32" ht="12.75" customHeight="1" x14ac:dyDescent="0.25">
      <c r="X17" s="251"/>
      <c r="Y17" s="251"/>
      <c r="Z17" s="251"/>
      <c r="AA17" s="251"/>
      <c r="AF17" s="20"/>
    </row>
    <row r="18" spans="24:32" ht="12.75" customHeight="1" x14ac:dyDescent="0.25">
      <c r="X18" s="251"/>
      <c r="Y18" s="251"/>
      <c r="Z18" s="251"/>
      <c r="AA18" s="251"/>
    </row>
    <row r="19" spans="24:32" ht="12.75" customHeight="1" x14ac:dyDescent="0.25"/>
    <row r="20" spans="24:32" ht="12.75" customHeight="1" x14ac:dyDescent="0.25"/>
  </sheetData>
  <mergeCells count="10">
    <mergeCell ref="AC6:AF6"/>
    <mergeCell ref="C6:H7"/>
    <mergeCell ref="W6:X6"/>
    <mergeCell ref="Y6:AB6"/>
    <mergeCell ref="W5:AD5"/>
    <mergeCell ref="Y7:AA7"/>
    <mergeCell ref="I6:J6"/>
    <mergeCell ref="AC7:AE7"/>
    <mergeCell ref="S6:V6"/>
    <mergeCell ref="S7:U7"/>
  </mergeCells>
  <phoneticPr fontId="1"/>
  <pageMargins left="0.19685039370078741" right="0.15748031496062992" top="0.35433070866141736" bottom="0.31496062992125984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theme="0" tint="-4.9989318521683403E-2"/>
    <pageSetUpPr fitToPage="1"/>
  </sheetPr>
  <dimension ref="A1:EA191"/>
  <sheetViews>
    <sheetView showGridLines="0" showRowColHeaders="0" zoomScaleNormal="100" zoomScaleSheetLayoutView="85" workbookViewId="0">
      <selection activeCell="EO16" sqref="EO16"/>
    </sheetView>
  </sheetViews>
  <sheetFormatPr defaultColWidth="1.1328125" defaultRowHeight="3" customHeight="1" x14ac:dyDescent="0.25"/>
  <cols>
    <col min="1" max="1" width="1.59765625" style="10" customWidth="1"/>
    <col min="2" max="2" width="0.86328125" style="10" customWidth="1"/>
    <col min="3" max="3" width="1" style="10" customWidth="1"/>
    <col min="4" max="5" width="0.59765625" style="10" customWidth="1"/>
    <col min="6" max="7" width="0.73046875" style="10" customWidth="1"/>
    <col min="8" max="8" width="2.46484375" style="10" customWidth="1"/>
    <col min="9" max="9" width="1.3984375" style="10" customWidth="1"/>
    <col min="10" max="10" width="1" style="10" customWidth="1"/>
    <col min="11" max="11" width="2.1328125" style="11" customWidth="1"/>
    <col min="12" max="12" width="1.3984375" style="12" customWidth="1"/>
    <col min="13" max="13" width="1.86328125" style="12" customWidth="1"/>
    <col min="14" max="14" width="1.3984375" style="12" customWidth="1"/>
    <col min="15" max="15" width="1.3984375" style="13" customWidth="1"/>
    <col min="16" max="18" width="1.59765625" style="13" customWidth="1"/>
    <col min="19" max="20" width="1.73046875" style="13" customWidth="1"/>
    <col min="21" max="21" width="1.1328125" style="13"/>
    <col min="22" max="22" width="0.73046875" style="13" customWidth="1"/>
    <col min="23" max="23" width="0.3984375" style="13" customWidth="1"/>
    <col min="24" max="24" width="2.3984375" style="13" customWidth="1"/>
    <col min="25" max="25" width="1.3984375" style="13" customWidth="1"/>
    <col min="26" max="28" width="1.1328125" style="13"/>
    <col min="29" max="29" width="0.73046875" style="13" customWidth="1"/>
    <col min="30" max="30" width="0.59765625" style="13" customWidth="1"/>
    <col min="31" max="38" width="1.1328125" style="13"/>
    <col min="39" max="39" width="0.73046875" style="13" customWidth="1"/>
    <col min="40" max="40" width="0.59765625" style="13" customWidth="1"/>
    <col min="41" max="41" width="1.59765625" style="13" customWidth="1"/>
    <col min="42" max="42" width="1.1328125" style="13" customWidth="1"/>
    <col min="43" max="44" width="0.73046875" style="13" customWidth="1"/>
    <col min="45" max="45" width="0.59765625" style="13" customWidth="1"/>
    <col min="46" max="53" width="1.1328125" style="13"/>
    <col min="54" max="57" width="1.1328125" style="14"/>
    <col min="58" max="58" width="1.46484375" style="13" customWidth="1"/>
    <col min="59" max="60" width="0.46484375" style="13" customWidth="1"/>
    <col min="61" max="61" width="0.86328125" style="13" customWidth="1"/>
    <col min="62" max="67" width="1.1328125" style="13"/>
    <col min="68" max="69" width="0.73046875" style="10" customWidth="1"/>
    <col min="70" max="70" width="0.3984375" style="10" customWidth="1"/>
    <col min="71" max="71" width="0.73046875" style="10" customWidth="1"/>
    <col min="72" max="72" width="0.59765625" style="10" customWidth="1"/>
    <col min="73" max="73" width="1.59765625" style="10" customWidth="1"/>
    <col min="74" max="78" width="1.1328125" style="10"/>
    <col min="79" max="79" width="1" style="10" customWidth="1"/>
    <col min="80" max="81" width="1.1328125" style="10"/>
    <col min="82" max="83" width="0.86328125" style="10" customWidth="1"/>
    <col min="84" max="84" width="1.1328125" style="10" customWidth="1"/>
    <col min="85" max="85" width="1" style="10" customWidth="1"/>
    <col min="86" max="86" width="1.265625" style="10" customWidth="1"/>
    <col min="87" max="88" width="0.73046875" style="10" customWidth="1"/>
    <col min="89" max="89" width="0.86328125" style="10" customWidth="1"/>
    <col min="90" max="90" width="1.3984375" style="10" customWidth="1"/>
    <col min="91" max="93" width="1.46484375" style="10" customWidth="1"/>
    <col min="94" max="94" width="0.73046875" style="10" customWidth="1"/>
    <col min="95" max="95" width="0.59765625" style="10" customWidth="1"/>
    <col min="96" max="96" width="1.1328125" style="10"/>
    <col min="97" max="97" width="1.265625" style="10" customWidth="1"/>
    <col min="98" max="98" width="1" style="10" customWidth="1"/>
    <col min="99" max="99" width="0.73046875" style="10" customWidth="1"/>
    <col min="100" max="100" width="1.3984375" style="10" customWidth="1"/>
    <col min="101" max="101" width="1.265625" style="10" customWidth="1"/>
    <col min="102" max="104" width="1.1328125" style="10"/>
    <col min="105" max="105" width="1.3984375" style="10" customWidth="1"/>
    <col min="106" max="106" width="1.59765625" style="10" customWidth="1"/>
    <col min="107" max="108" width="1.1328125" style="10"/>
    <col min="109" max="109" width="1" style="10" customWidth="1"/>
    <col min="110" max="113" width="0.59765625" style="10" customWidth="1"/>
    <col min="114" max="114" width="1" style="10" customWidth="1"/>
    <col min="115" max="115" width="1.1328125" style="10" customWidth="1"/>
    <col min="116" max="116" width="0.86328125" style="10" customWidth="1"/>
    <col min="117" max="117" width="1.265625" style="10" customWidth="1"/>
    <col min="118" max="118" width="1.46484375" style="10" customWidth="1"/>
    <col min="119" max="119" width="0.73046875" style="10" customWidth="1"/>
    <col min="120" max="120" width="0.46484375" style="10" customWidth="1"/>
    <col min="121" max="121" width="1.46484375" style="10" customWidth="1"/>
    <col min="122" max="123" width="1" style="10" customWidth="1"/>
    <col min="124" max="125" width="0.73046875" style="10" customWidth="1"/>
    <col min="126" max="126" width="1.1328125" style="10"/>
    <col min="127" max="127" width="1.3984375" style="10" customWidth="1"/>
    <col min="128" max="163" width="1.1328125" style="10"/>
    <col min="164" max="164" width="1" style="10" customWidth="1"/>
    <col min="165" max="16384" width="1.1328125" style="10"/>
  </cols>
  <sheetData>
    <row r="1" spans="1:131" ht="0.75" customHeight="1" x14ac:dyDescent="0.25">
      <c r="B1" s="376"/>
      <c r="C1" s="376"/>
      <c r="D1" s="376"/>
      <c r="E1" s="376"/>
      <c r="F1" s="334"/>
      <c r="BP1" s="13"/>
    </row>
    <row r="2" spans="1:131" ht="0.75" customHeight="1" x14ac:dyDescent="0.25">
      <c r="B2" s="376"/>
      <c r="C2" s="376"/>
      <c r="D2" s="376"/>
      <c r="E2" s="376"/>
      <c r="F2" s="334"/>
      <c r="BP2" s="13"/>
    </row>
    <row r="3" spans="1:131" ht="3.4" customHeight="1" x14ac:dyDescent="0.25">
      <c r="B3" s="376"/>
      <c r="C3" s="376"/>
      <c r="D3" s="376"/>
      <c r="E3" s="376"/>
      <c r="F3" s="334"/>
      <c r="BP3" s="13"/>
    </row>
    <row r="4" spans="1:131" ht="7.9" customHeight="1" x14ac:dyDescent="0.2">
      <c r="A4" s="376"/>
      <c r="B4" s="376"/>
      <c r="C4" s="376"/>
      <c r="D4" s="376"/>
      <c r="E4" s="376"/>
      <c r="F4" s="334"/>
      <c r="U4" s="728">
        <f>data2!G2</f>
        <v>0</v>
      </c>
      <c r="V4" s="728"/>
      <c r="W4" s="728"/>
      <c r="X4" s="728"/>
      <c r="Y4" s="728"/>
      <c r="Z4" s="728"/>
      <c r="AA4" s="728"/>
      <c r="AB4" s="728"/>
      <c r="AC4" s="728"/>
      <c r="AD4" s="728"/>
      <c r="AE4" s="728"/>
      <c r="AF4" s="375"/>
      <c r="AG4" s="375"/>
      <c r="AH4" s="375"/>
      <c r="AI4" s="375"/>
      <c r="AP4" s="704">
        <f>data2!I2</f>
        <v>0</v>
      </c>
      <c r="AQ4" s="704"/>
      <c r="AR4" s="704"/>
      <c r="AS4" s="704"/>
      <c r="AT4" s="704"/>
      <c r="AU4" s="704">
        <f>data2!J2</f>
        <v>0</v>
      </c>
      <c r="AV4" s="704"/>
      <c r="AW4" s="704"/>
      <c r="AX4" s="704"/>
      <c r="AY4" s="704"/>
      <c r="AZ4" s="456"/>
      <c r="BP4" s="13"/>
      <c r="CI4" s="712">
        <f>data2!C2</f>
        <v>0</v>
      </c>
      <c r="CJ4" s="712"/>
      <c r="CK4" s="712"/>
      <c r="CL4" s="712"/>
      <c r="CM4" s="712"/>
      <c r="CN4" s="712"/>
      <c r="CO4" s="712"/>
      <c r="CP4" s="712">
        <f>data2!D2</f>
        <v>0</v>
      </c>
      <c r="CQ4" s="712"/>
      <c r="CR4" s="712"/>
      <c r="CS4" s="712"/>
      <c r="CT4" s="712"/>
      <c r="CU4" s="712"/>
      <c r="CV4" s="712"/>
      <c r="CW4" s="712"/>
      <c r="CX4" s="712"/>
      <c r="CY4" s="712"/>
    </row>
    <row r="5" spans="1:131" ht="1.5" customHeight="1" x14ac:dyDescent="0.2">
      <c r="A5" s="719" t="str">
        <f>IF(data4!F2="○","＝","")</f>
        <v/>
      </c>
      <c r="B5" s="719"/>
      <c r="C5" s="719"/>
      <c r="D5" s="719"/>
      <c r="E5" s="719"/>
      <c r="F5" s="719"/>
      <c r="U5" s="728"/>
      <c r="V5" s="728"/>
      <c r="W5" s="728"/>
      <c r="X5" s="728"/>
      <c r="Y5" s="728"/>
      <c r="Z5" s="728"/>
      <c r="AA5" s="728"/>
      <c r="AB5" s="728"/>
      <c r="AC5" s="728"/>
      <c r="AD5" s="728"/>
      <c r="AE5" s="728"/>
      <c r="AF5" s="375"/>
      <c r="AG5" s="375"/>
      <c r="AH5" s="375"/>
      <c r="AI5" s="375"/>
      <c r="AP5" s="704"/>
      <c r="AQ5" s="704"/>
      <c r="AR5" s="704"/>
      <c r="AS5" s="704"/>
      <c r="AT5" s="704"/>
      <c r="AU5" s="704"/>
      <c r="AV5" s="704"/>
      <c r="AW5" s="704"/>
      <c r="AX5" s="704"/>
      <c r="AY5" s="704"/>
      <c r="AZ5" s="456"/>
      <c r="BP5" s="13"/>
      <c r="CI5" s="712"/>
      <c r="CJ5" s="712"/>
      <c r="CK5" s="712"/>
      <c r="CL5" s="712"/>
      <c r="CM5" s="712"/>
      <c r="CN5" s="712"/>
      <c r="CO5" s="712"/>
      <c r="CP5" s="712"/>
      <c r="CQ5" s="712"/>
      <c r="CR5" s="712"/>
      <c r="CS5" s="712"/>
      <c r="CT5" s="712"/>
      <c r="CU5" s="712"/>
      <c r="CV5" s="712"/>
      <c r="CW5" s="712"/>
      <c r="CX5" s="712"/>
      <c r="CY5" s="712"/>
    </row>
    <row r="6" spans="1:131" ht="1.5" customHeight="1" x14ac:dyDescent="0.2">
      <c r="A6" s="719"/>
      <c r="B6" s="719"/>
      <c r="C6" s="719"/>
      <c r="D6" s="719"/>
      <c r="E6" s="719"/>
      <c r="F6" s="719"/>
      <c r="U6" s="728"/>
      <c r="V6" s="728"/>
      <c r="W6" s="728"/>
      <c r="X6" s="728"/>
      <c r="Y6" s="728"/>
      <c r="Z6" s="728"/>
      <c r="AA6" s="728"/>
      <c r="AB6" s="728"/>
      <c r="AC6" s="728"/>
      <c r="AD6" s="728"/>
      <c r="AE6" s="728"/>
      <c r="AF6" s="375"/>
      <c r="AG6" s="375"/>
      <c r="AH6" s="375"/>
      <c r="AI6" s="375"/>
      <c r="AP6" s="704"/>
      <c r="AQ6" s="704"/>
      <c r="AR6" s="704"/>
      <c r="AS6" s="704"/>
      <c r="AT6" s="704"/>
      <c r="AU6" s="704"/>
      <c r="AV6" s="704"/>
      <c r="AW6" s="704"/>
      <c r="AX6" s="704"/>
      <c r="AY6" s="704"/>
      <c r="AZ6" s="456"/>
      <c r="BP6" s="13"/>
      <c r="CI6" s="712"/>
      <c r="CJ6" s="712"/>
      <c r="CK6" s="712"/>
      <c r="CL6" s="712"/>
      <c r="CM6" s="712"/>
      <c r="CN6" s="712"/>
      <c r="CO6" s="712"/>
      <c r="CP6" s="712"/>
      <c r="CQ6" s="712"/>
      <c r="CR6" s="712"/>
      <c r="CS6" s="712"/>
      <c r="CT6" s="712"/>
      <c r="CU6" s="712"/>
      <c r="CV6" s="712"/>
      <c r="CW6" s="712"/>
      <c r="CX6" s="712"/>
      <c r="CY6" s="712"/>
    </row>
    <row r="7" spans="1:131" ht="3" customHeight="1" x14ac:dyDescent="0.2">
      <c r="A7" s="719"/>
      <c r="B7" s="719"/>
      <c r="C7" s="719"/>
      <c r="D7" s="719"/>
      <c r="E7" s="719"/>
      <c r="F7" s="719"/>
      <c r="U7" s="728"/>
      <c r="V7" s="728"/>
      <c r="W7" s="728"/>
      <c r="X7" s="728"/>
      <c r="Y7" s="728"/>
      <c r="Z7" s="728"/>
      <c r="AA7" s="728"/>
      <c r="AB7" s="728"/>
      <c r="AC7" s="728"/>
      <c r="AD7" s="728"/>
      <c r="AE7" s="728"/>
      <c r="AF7" s="375"/>
      <c r="AG7" s="375"/>
      <c r="AH7" s="375"/>
      <c r="AI7" s="375"/>
      <c r="AJ7" s="375"/>
      <c r="AL7" s="434"/>
      <c r="AM7" s="434"/>
      <c r="AN7" s="434"/>
      <c r="AO7" s="434"/>
      <c r="AP7" s="704"/>
      <c r="AQ7" s="704"/>
      <c r="AR7" s="704"/>
      <c r="AS7" s="704"/>
      <c r="AT7" s="704"/>
      <c r="AU7" s="704"/>
      <c r="AV7" s="704"/>
      <c r="AW7" s="704"/>
      <c r="AX7" s="704"/>
      <c r="AY7" s="704"/>
      <c r="AZ7" s="456"/>
      <c r="BA7" s="434"/>
      <c r="BH7" s="434"/>
      <c r="BI7" s="434"/>
      <c r="BJ7" s="434"/>
      <c r="BK7" s="434"/>
      <c r="BL7" s="434"/>
      <c r="BM7" s="434"/>
      <c r="BN7" s="434"/>
      <c r="BO7" s="434"/>
      <c r="BP7" s="434"/>
      <c r="BQ7" s="434"/>
      <c r="BR7" s="434"/>
      <c r="BS7" s="434"/>
      <c r="BT7" s="434"/>
      <c r="BU7" s="434"/>
      <c r="BV7" s="434"/>
      <c r="BW7" s="434"/>
      <c r="BX7" s="434"/>
      <c r="BY7" s="434"/>
      <c r="BZ7" s="434"/>
      <c r="CA7" s="434"/>
      <c r="CI7" s="713">
        <f>data2!E2</f>
        <v>0</v>
      </c>
      <c r="CJ7" s="713"/>
      <c r="CK7" s="713"/>
      <c r="CL7" s="713"/>
      <c r="CM7" s="713"/>
      <c r="CN7" s="713"/>
      <c r="CO7" s="713"/>
      <c r="CP7" s="713">
        <f>data2!F2</f>
        <v>0</v>
      </c>
      <c r="CQ7" s="713"/>
      <c r="CR7" s="713"/>
      <c r="CS7" s="713"/>
      <c r="CT7" s="713"/>
      <c r="CU7" s="713"/>
      <c r="CV7" s="713"/>
      <c r="CW7" s="713"/>
      <c r="CX7" s="713"/>
      <c r="CY7" s="713"/>
    </row>
    <row r="8" spans="1:131" ht="3" customHeight="1" x14ac:dyDescent="0.25">
      <c r="A8" s="719"/>
      <c r="B8" s="719"/>
      <c r="C8" s="719"/>
      <c r="D8" s="719"/>
      <c r="E8" s="719"/>
      <c r="F8" s="719"/>
      <c r="AK8" s="434"/>
      <c r="AL8" s="708">
        <f>data2!K2</f>
        <v>0</v>
      </c>
      <c r="AM8" s="708"/>
      <c r="AN8" s="708"/>
      <c r="AO8" s="708"/>
      <c r="AP8" s="708"/>
      <c r="AQ8" s="708"/>
      <c r="AR8" s="708"/>
      <c r="AS8" s="708"/>
      <c r="AT8" s="708"/>
      <c r="AU8" s="708"/>
      <c r="AV8" s="708"/>
      <c r="AW8" s="708"/>
      <c r="AX8" s="708"/>
      <c r="AY8" s="708"/>
      <c r="AZ8" s="708"/>
      <c r="BA8" s="708"/>
      <c r="BB8" s="708"/>
      <c r="BC8" s="708"/>
      <c r="BD8" s="708"/>
      <c r="BE8" s="708"/>
      <c r="BF8" s="708"/>
      <c r="BG8" s="708"/>
      <c r="BH8" s="708"/>
      <c r="BI8" s="708"/>
      <c r="BJ8" s="708"/>
      <c r="BK8" s="708"/>
      <c r="BL8" s="708"/>
      <c r="BM8" s="708"/>
      <c r="BN8" s="708"/>
      <c r="BO8" s="708"/>
      <c r="BP8" s="708"/>
      <c r="BQ8" s="708"/>
      <c r="BR8" s="708"/>
      <c r="BS8" s="708"/>
      <c r="BT8" s="708"/>
      <c r="BU8" s="708"/>
      <c r="BV8" s="708"/>
      <c r="BW8" s="708"/>
      <c r="BX8" s="708"/>
      <c r="BY8" s="708"/>
      <c r="BZ8" s="434"/>
      <c r="CA8" s="434"/>
      <c r="CI8" s="713"/>
      <c r="CJ8" s="713"/>
      <c r="CK8" s="713"/>
      <c r="CL8" s="713"/>
      <c r="CM8" s="713"/>
      <c r="CN8" s="713"/>
      <c r="CO8" s="713"/>
      <c r="CP8" s="713"/>
      <c r="CQ8" s="713"/>
      <c r="CR8" s="713"/>
      <c r="CS8" s="713"/>
      <c r="CT8" s="713"/>
      <c r="CU8" s="713"/>
      <c r="CV8" s="713"/>
      <c r="CW8" s="713"/>
      <c r="CX8" s="713"/>
      <c r="CY8" s="713"/>
    </row>
    <row r="9" spans="1:131" ht="3" customHeight="1" x14ac:dyDescent="0.25">
      <c r="A9" s="719" t="str">
        <f>IF(data4!F2="○","","＝")</f>
        <v>＝</v>
      </c>
      <c r="B9" s="719"/>
      <c r="C9" s="719"/>
      <c r="D9" s="719"/>
      <c r="E9" s="719"/>
      <c r="F9" s="719"/>
      <c r="AK9" s="434"/>
      <c r="AL9" s="708"/>
      <c r="AM9" s="708"/>
      <c r="AN9" s="708"/>
      <c r="AO9" s="708"/>
      <c r="AP9" s="708"/>
      <c r="AQ9" s="708"/>
      <c r="AR9" s="708"/>
      <c r="AS9" s="708"/>
      <c r="AT9" s="708"/>
      <c r="AU9" s="708"/>
      <c r="AV9" s="708"/>
      <c r="AW9" s="708"/>
      <c r="AX9" s="708"/>
      <c r="AY9" s="708"/>
      <c r="AZ9" s="708"/>
      <c r="BA9" s="708"/>
      <c r="BB9" s="708"/>
      <c r="BC9" s="708"/>
      <c r="BD9" s="708"/>
      <c r="BE9" s="708"/>
      <c r="BF9" s="708"/>
      <c r="BG9" s="708"/>
      <c r="BH9" s="708"/>
      <c r="BI9" s="708"/>
      <c r="BJ9" s="708"/>
      <c r="BK9" s="708"/>
      <c r="BL9" s="708"/>
      <c r="BM9" s="708"/>
      <c r="BN9" s="708"/>
      <c r="BO9" s="708"/>
      <c r="BP9" s="708"/>
      <c r="BQ9" s="708"/>
      <c r="BR9" s="708"/>
      <c r="BS9" s="708"/>
      <c r="BT9" s="708"/>
      <c r="BU9" s="708"/>
      <c r="BV9" s="708"/>
      <c r="BW9" s="708"/>
      <c r="BX9" s="708"/>
      <c r="BY9" s="708"/>
      <c r="BZ9" s="434"/>
      <c r="CA9" s="434"/>
      <c r="CI9" s="713"/>
      <c r="CJ9" s="713"/>
      <c r="CK9" s="713"/>
      <c r="CL9" s="713"/>
      <c r="CM9" s="713"/>
      <c r="CN9" s="713"/>
      <c r="CO9" s="713"/>
      <c r="CP9" s="713"/>
      <c r="CQ9" s="713"/>
      <c r="CR9" s="713"/>
      <c r="CS9" s="713"/>
      <c r="CT9" s="713"/>
      <c r="CU9" s="713"/>
      <c r="CV9" s="713"/>
      <c r="CW9" s="713"/>
      <c r="CX9" s="713"/>
      <c r="CY9" s="713"/>
    </row>
    <row r="10" spans="1:131" ht="3" customHeight="1" x14ac:dyDescent="0.25">
      <c r="A10" s="719"/>
      <c r="B10" s="719"/>
      <c r="C10" s="719"/>
      <c r="D10" s="719"/>
      <c r="E10" s="719"/>
      <c r="F10" s="719"/>
      <c r="AK10" s="434"/>
      <c r="AL10" s="708"/>
      <c r="AM10" s="708"/>
      <c r="AN10" s="708"/>
      <c r="AO10" s="708"/>
      <c r="AP10" s="708"/>
      <c r="AQ10" s="708"/>
      <c r="AR10" s="708"/>
      <c r="AS10" s="708"/>
      <c r="AT10" s="708"/>
      <c r="AU10" s="708"/>
      <c r="AV10" s="708"/>
      <c r="AW10" s="708"/>
      <c r="AX10" s="708"/>
      <c r="AY10" s="708"/>
      <c r="AZ10" s="708"/>
      <c r="BA10" s="708"/>
      <c r="BB10" s="708"/>
      <c r="BC10" s="708"/>
      <c r="BD10" s="708"/>
      <c r="BE10" s="708"/>
      <c r="BF10" s="708"/>
      <c r="BG10" s="708"/>
      <c r="BH10" s="708"/>
      <c r="BI10" s="708"/>
      <c r="BJ10" s="708"/>
      <c r="BK10" s="708"/>
      <c r="BL10" s="708"/>
      <c r="BM10" s="708"/>
      <c r="BN10" s="708"/>
      <c r="BO10" s="708"/>
      <c r="BP10" s="708"/>
      <c r="BQ10" s="708"/>
      <c r="BR10" s="708"/>
      <c r="BS10" s="708"/>
      <c r="BT10" s="708"/>
      <c r="BU10" s="708"/>
      <c r="BV10" s="708"/>
      <c r="BW10" s="708"/>
      <c r="BX10" s="708"/>
      <c r="BY10" s="708"/>
      <c r="BZ10" s="457"/>
      <c r="CA10" s="434"/>
      <c r="CB10" s="434"/>
      <c r="CC10" s="434"/>
      <c r="CJ10" s="711" t="str">
        <f>IF(data2!$Y$2="明治","〇"," ")</f>
        <v xml:space="preserve"> </v>
      </c>
      <c r="CK10" s="711" t="str">
        <f>IF(data2!$Y$2="大正","〇"," ")</f>
        <v xml:space="preserve"> </v>
      </c>
      <c r="CL10" s="714" t="str">
        <f>IF(data2!$Y$2="大正","〇"," ")</f>
        <v xml:space="preserve"> </v>
      </c>
      <c r="CM10" s="714" t="str">
        <f>IF(data2!$Y$2="昭和","〇"," ")</f>
        <v xml:space="preserve"> </v>
      </c>
      <c r="CN10" s="714" t="str">
        <f>IF(data2!$Y$2="平成","〇"," ")</f>
        <v xml:space="preserve"> </v>
      </c>
      <c r="CO10" s="714" t="str">
        <f>IF(data2!$Y$2="令和","〇"," ")</f>
        <v xml:space="preserve"> </v>
      </c>
      <c r="CP10" s="377"/>
      <c r="CR10" s="710">
        <f>data2!O2</f>
        <v>0</v>
      </c>
      <c r="CS10" s="710"/>
      <c r="CT10" s="710"/>
      <c r="CV10" s="710">
        <f>data2!P2</f>
        <v>0</v>
      </c>
      <c r="CW10" s="710"/>
      <c r="CX10" s="710"/>
      <c r="CY10" s="710">
        <f>data2!Q2</f>
        <v>0</v>
      </c>
      <c r="CZ10" s="710"/>
      <c r="DA10" s="710"/>
      <c r="DB10" s="12"/>
    </row>
    <row r="11" spans="1:131" ht="3" customHeight="1" x14ac:dyDescent="0.25">
      <c r="A11" s="719"/>
      <c r="B11" s="719"/>
      <c r="C11" s="719"/>
      <c r="D11" s="719"/>
      <c r="E11" s="719"/>
      <c r="F11" s="719"/>
      <c r="AK11" s="434"/>
      <c r="AL11" s="708"/>
      <c r="AM11" s="708"/>
      <c r="AN11" s="708"/>
      <c r="AO11" s="708"/>
      <c r="AP11" s="708"/>
      <c r="AQ11" s="708"/>
      <c r="AR11" s="708"/>
      <c r="AS11" s="708"/>
      <c r="AT11" s="708"/>
      <c r="AU11" s="708"/>
      <c r="AV11" s="708"/>
      <c r="AW11" s="708"/>
      <c r="AX11" s="708"/>
      <c r="AY11" s="708"/>
      <c r="AZ11" s="708"/>
      <c r="BA11" s="708"/>
      <c r="BB11" s="708"/>
      <c r="BC11" s="708"/>
      <c r="BD11" s="708"/>
      <c r="BE11" s="708"/>
      <c r="BF11" s="708"/>
      <c r="BG11" s="708"/>
      <c r="BH11" s="708"/>
      <c r="BI11" s="708"/>
      <c r="BJ11" s="708"/>
      <c r="BK11" s="708"/>
      <c r="BL11" s="708"/>
      <c r="BM11" s="708"/>
      <c r="BN11" s="708"/>
      <c r="BO11" s="708"/>
      <c r="BP11" s="708"/>
      <c r="BQ11" s="708"/>
      <c r="BR11" s="708"/>
      <c r="BS11" s="708"/>
      <c r="BT11" s="708"/>
      <c r="BU11" s="708"/>
      <c r="BV11" s="708"/>
      <c r="BW11" s="708"/>
      <c r="BX11" s="708"/>
      <c r="BY11" s="708"/>
      <c r="BZ11" s="457"/>
      <c r="CA11" s="434"/>
      <c r="CB11" s="434"/>
      <c r="CC11" s="434"/>
      <c r="CJ11" s="711"/>
      <c r="CK11" s="711"/>
      <c r="CL11" s="714"/>
      <c r="CM11" s="714"/>
      <c r="CN11" s="714"/>
      <c r="CO11" s="714"/>
      <c r="CP11" s="377"/>
      <c r="CR11" s="710"/>
      <c r="CS11" s="710"/>
      <c r="CT11" s="710"/>
      <c r="CU11" s="12"/>
      <c r="CV11" s="710"/>
      <c r="CW11" s="710"/>
      <c r="CX11" s="710"/>
      <c r="CY11" s="710"/>
      <c r="CZ11" s="710"/>
      <c r="DA11" s="710"/>
      <c r="DB11" s="12"/>
      <c r="EA11" s="24"/>
    </row>
    <row r="12" spans="1:131" ht="6" customHeight="1" x14ac:dyDescent="0.25">
      <c r="AK12" s="434"/>
      <c r="AL12" s="708"/>
      <c r="AM12" s="708"/>
      <c r="AN12" s="708"/>
      <c r="AO12" s="708"/>
      <c r="AP12" s="708"/>
      <c r="AQ12" s="708"/>
      <c r="AR12" s="708"/>
      <c r="AS12" s="708"/>
      <c r="AT12" s="708"/>
      <c r="AU12" s="708"/>
      <c r="AV12" s="708"/>
      <c r="AW12" s="708"/>
      <c r="AX12" s="708"/>
      <c r="AY12" s="708"/>
      <c r="AZ12" s="708"/>
      <c r="BA12" s="708"/>
      <c r="BB12" s="708"/>
      <c r="BC12" s="708"/>
      <c r="BD12" s="708"/>
      <c r="BE12" s="708"/>
      <c r="BF12" s="708"/>
      <c r="BG12" s="708"/>
      <c r="BH12" s="708"/>
      <c r="BI12" s="708"/>
      <c r="BJ12" s="708"/>
      <c r="BK12" s="708"/>
      <c r="BL12" s="708"/>
      <c r="BM12" s="708"/>
      <c r="BN12" s="708"/>
      <c r="BO12" s="708"/>
      <c r="BP12" s="708"/>
      <c r="BQ12" s="708"/>
      <c r="BR12" s="708"/>
      <c r="BS12" s="708"/>
      <c r="BT12" s="708"/>
      <c r="BU12" s="708"/>
      <c r="BV12" s="708"/>
      <c r="BW12" s="708"/>
      <c r="BX12" s="708"/>
      <c r="BY12" s="708"/>
      <c r="BZ12" s="457"/>
      <c r="CA12" s="434"/>
      <c r="CB12" s="434"/>
      <c r="CC12" s="434"/>
      <c r="CJ12" s="711"/>
      <c r="CK12" s="711"/>
      <c r="CL12" s="714"/>
      <c r="CM12" s="714"/>
      <c r="CN12" s="714"/>
      <c r="CO12" s="714"/>
      <c r="CP12" s="377"/>
      <c r="CR12" s="710"/>
      <c r="CS12" s="710"/>
      <c r="CT12" s="710"/>
      <c r="CU12" s="12"/>
      <c r="CV12" s="710"/>
      <c r="CW12" s="710"/>
      <c r="CX12" s="710"/>
      <c r="CY12" s="710"/>
      <c r="CZ12" s="710"/>
      <c r="DA12" s="710"/>
      <c r="DB12" s="12"/>
    </row>
    <row r="13" spans="1:131" ht="3" customHeight="1" x14ac:dyDescent="0.25">
      <c r="AK13" s="434"/>
      <c r="AL13" s="434"/>
      <c r="AM13" s="434"/>
      <c r="AN13" s="434"/>
      <c r="AO13" s="434"/>
      <c r="AP13" s="434"/>
      <c r="AQ13" s="434"/>
      <c r="AR13" s="434"/>
      <c r="AS13" s="434"/>
      <c r="AT13" s="434"/>
      <c r="AU13" s="434"/>
      <c r="AV13" s="434"/>
      <c r="AW13" s="434"/>
      <c r="AX13" s="434"/>
      <c r="AY13" s="434"/>
      <c r="AZ13" s="434"/>
      <c r="BA13" s="434"/>
      <c r="BB13" s="434"/>
      <c r="BC13" s="434"/>
      <c r="BD13" s="434"/>
      <c r="BE13" s="434"/>
      <c r="BF13" s="434"/>
      <c r="BG13" s="434"/>
      <c r="BH13" s="434"/>
      <c r="BI13" s="434"/>
      <c r="BJ13" s="434"/>
      <c r="BK13" s="434"/>
      <c r="BL13" s="434"/>
      <c r="BM13" s="434"/>
      <c r="BN13" s="434"/>
      <c r="BO13" s="434"/>
      <c r="BP13" s="434"/>
      <c r="BQ13" s="434"/>
      <c r="BR13" s="434"/>
      <c r="BS13" s="434"/>
      <c r="BT13" s="434"/>
      <c r="BU13" s="434"/>
      <c r="BV13" s="434"/>
      <c r="BW13" s="434"/>
      <c r="BX13" s="434"/>
      <c r="BY13" s="434"/>
      <c r="BZ13" s="434"/>
      <c r="CA13" s="434"/>
      <c r="CX13" s="709">
        <f>data5!W5</f>
        <v>0</v>
      </c>
      <c r="CY13" s="709"/>
      <c r="CZ13" s="709"/>
      <c r="DA13" s="709"/>
      <c r="DB13" s="709"/>
      <c r="DC13" s="709"/>
      <c r="DD13" s="709"/>
    </row>
    <row r="14" spans="1:131" ht="3" customHeight="1" x14ac:dyDescent="0.25">
      <c r="BB14" s="13"/>
      <c r="BF14" s="14"/>
      <c r="BP14" s="13"/>
      <c r="CX14" s="709"/>
      <c r="CY14" s="709"/>
      <c r="CZ14" s="709"/>
      <c r="DA14" s="709"/>
      <c r="DB14" s="709"/>
      <c r="DC14" s="709"/>
      <c r="DD14" s="709"/>
    </row>
    <row r="15" spans="1:131" ht="3" customHeight="1" x14ac:dyDescent="0.25">
      <c r="BB15" s="13"/>
      <c r="BF15" s="14"/>
      <c r="BP15" s="13"/>
      <c r="CX15" s="709"/>
      <c r="CY15" s="709"/>
      <c r="CZ15" s="709"/>
      <c r="DA15" s="709"/>
      <c r="DB15" s="709"/>
      <c r="DC15" s="709"/>
      <c r="DD15" s="709"/>
    </row>
    <row r="16" spans="1:131" ht="3" customHeight="1" x14ac:dyDescent="0.25">
      <c r="BB16" s="13"/>
      <c r="BF16" s="14"/>
      <c r="BP16" s="13"/>
    </row>
    <row r="17" spans="11:121" ht="3" customHeight="1" x14ac:dyDescent="0.25">
      <c r="BB17" s="13"/>
      <c r="BF17" s="14"/>
      <c r="BP17" s="13"/>
    </row>
    <row r="18" spans="11:121" ht="3" customHeight="1" x14ac:dyDescent="0.25"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</row>
    <row r="19" spans="11:121" ht="3" customHeight="1" x14ac:dyDescent="0.25"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</row>
    <row r="20" spans="11:121" ht="3" customHeight="1" x14ac:dyDescent="0.25"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CD20" s="12"/>
      <c r="CE20" s="12"/>
      <c r="CG20" s="15"/>
      <c r="CH20" s="15"/>
      <c r="CI20" s="15"/>
      <c r="CJ20" s="15"/>
      <c r="CO20" s="15"/>
      <c r="CP20" s="15"/>
      <c r="CQ20" s="15"/>
      <c r="CR20" s="15"/>
      <c r="CS20" s="15"/>
      <c r="CU20" s="12"/>
      <c r="CV20" s="12"/>
      <c r="CY20" s="15"/>
      <c r="CZ20" s="15"/>
      <c r="DA20" s="15"/>
      <c r="DB20" s="15"/>
      <c r="DC20" s="15"/>
      <c r="DJ20" s="15"/>
      <c r="DK20" s="15"/>
      <c r="DL20" s="15"/>
      <c r="DM20" s="15"/>
      <c r="DN20" s="15"/>
    </row>
    <row r="21" spans="11:121" ht="3" customHeight="1" x14ac:dyDescent="0.25"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</row>
    <row r="22" spans="11:121" ht="3" customHeight="1" x14ac:dyDescent="0.25"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</row>
    <row r="23" spans="11:121" ht="3" customHeight="1" x14ac:dyDescent="0.25"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CC23" s="727" t="str">
        <f>IF(ライセンス2!D8="ok","","ライセンスキー未入力　　　　ＳＡＭＰＬＥ")</f>
        <v>ライセンスキー未入力　　　　ＳＡＭＰＬＥ</v>
      </c>
      <c r="CD23" s="727"/>
      <c r="CE23" s="727"/>
      <c r="CF23" s="727"/>
      <c r="CG23" s="727"/>
      <c r="CH23" s="727"/>
      <c r="CI23" s="727"/>
      <c r="CJ23" s="727"/>
      <c r="CK23" s="727"/>
      <c r="CL23" s="727"/>
      <c r="CM23" s="727"/>
      <c r="CN23" s="727"/>
      <c r="CO23" s="727"/>
      <c r="CP23" s="727"/>
      <c r="CQ23" s="727"/>
      <c r="CR23" s="727"/>
      <c r="CS23" s="727"/>
      <c r="CT23" s="727"/>
      <c r="CU23" s="727"/>
      <c r="CV23" s="727"/>
      <c r="CW23" s="727"/>
      <c r="CX23" s="727"/>
      <c r="CY23" s="727"/>
      <c r="CZ23" s="727"/>
      <c r="DA23" s="727"/>
      <c r="DB23" s="727"/>
      <c r="DC23" s="727"/>
      <c r="DD23" s="727"/>
      <c r="DE23" s="727"/>
      <c r="DF23" s="727"/>
      <c r="DG23" s="727"/>
      <c r="DH23" s="727"/>
      <c r="DI23" s="727"/>
      <c r="DJ23" s="727"/>
      <c r="DK23" s="727"/>
      <c r="DL23" s="727"/>
      <c r="DM23" s="727"/>
      <c r="DN23" s="727"/>
      <c r="DO23" s="727"/>
      <c r="DP23" s="727"/>
      <c r="DQ23" s="727"/>
    </row>
    <row r="24" spans="11:121" ht="3" customHeight="1" x14ac:dyDescent="0.25"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CC24" s="727"/>
      <c r="CD24" s="727"/>
      <c r="CE24" s="727"/>
      <c r="CF24" s="727"/>
      <c r="CG24" s="727"/>
      <c r="CH24" s="727"/>
      <c r="CI24" s="727"/>
      <c r="CJ24" s="727"/>
      <c r="CK24" s="727"/>
      <c r="CL24" s="727"/>
      <c r="CM24" s="727"/>
      <c r="CN24" s="727"/>
      <c r="CO24" s="727"/>
      <c r="CP24" s="727"/>
      <c r="CQ24" s="727"/>
      <c r="CR24" s="727"/>
      <c r="CS24" s="727"/>
      <c r="CT24" s="727"/>
      <c r="CU24" s="727"/>
      <c r="CV24" s="727"/>
      <c r="CW24" s="727"/>
      <c r="CX24" s="727"/>
      <c r="CY24" s="727"/>
      <c r="CZ24" s="727"/>
      <c r="DA24" s="727"/>
      <c r="DB24" s="727"/>
      <c r="DC24" s="727"/>
      <c r="DD24" s="727"/>
      <c r="DE24" s="727"/>
      <c r="DF24" s="727"/>
      <c r="DG24" s="727"/>
      <c r="DH24" s="727"/>
      <c r="DI24" s="727"/>
      <c r="DJ24" s="727"/>
      <c r="DK24" s="727"/>
      <c r="DL24" s="727"/>
      <c r="DM24" s="727"/>
      <c r="DN24" s="727"/>
      <c r="DO24" s="727"/>
      <c r="DP24" s="727"/>
      <c r="DQ24" s="727"/>
    </row>
    <row r="25" spans="11:121" ht="3" customHeight="1" x14ac:dyDescent="0.25"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CC25" s="727"/>
      <c r="CD25" s="727"/>
      <c r="CE25" s="727"/>
      <c r="CF25" s="727"/>
      <c r="CG25" s="727"/>
      <c r="CH25" s="727"/>
      <c r="CI25" s="727"/>
      <c r="CJ25" s="727"/>
      <c r="CK25" s="727"/>
      <c r="CL25" s="727"/>
      <c r="CM25" s="727"/>
      <c r="CN25" s="727"/>
      <c r="CO25" s="727"/>
      <c r="CP25" s="727"/>
      <c r="CQ25" s="727"/>
      <c r="CR25" s="727"/>
      <c r="CS25" s="727"/>
      <c r="CT25" s="727"/>
      <c r="CU25" s="727"/>
      <c r="CV25" s="727"/>
      <c r="CW25" s="727"/>
      <c r="CX25" s="727"/>
      <c r="CY25" s="727"/>
      <c r="CZ25" s="727"/>
      <c r="DA25" s="727"/>
      <c r="DB25" s="727"/>
      <c r="DC25" s="727"/>
      <c r="DD25" s="727"/>
      <c r="DE25" s="727"/>
      <c r="DF25" s="727"/>
      <c r="DG25" s="727"/>
      <c r="DH25" s="727"/>
      <c r="DI25" s="727"/>
      <c r="DJ25" s="727"/>
      <c r="DK25" s="727"/>
      <c r="DL25" s="727"/>
      <c r="DM25" s="727"/>
      <c r="DN25" s="727"/>
      <c r="DO25" s="727"/>
      <c r="DP25" s="727"/>
      <c r="DQ25" s="727"/>
    </row>
    <row r="26" spans="11:121" ht="3" customHeight="1" x14ac:dyDescent="0.25"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CC26" s="727"/>
      <c r="CD26" s="727"/>
      <c r="CE26" s="727"/>
      <c r="CF26" s="727"/>
      <c r="CG26" s="727"/>
      <c r="CH26" s="727"/>
      <c r="CI26" s="727"/>
      <c r="CJ26" s="727"/>
      <c r="CK26" s="727"/>
      <c r="CL26" s="727"/>
      <c r="CM26" s="727"/>
      <c r="CN26" s="727"/>
      <c r="CO26" s="727"/>
      <c r="CP26" s="727"/>
      <c r="CQ26" s="727"/>
      <c r="CR26" s="727"/>
      <c r="CS26" s="727"/>
      <c r="CT26" s="727"/>
      <c r="CU26" s="727"/>
      <c r="CV26" s="727"/>
      <c r="CW26" s="727"/>
      <c r="CX26" s="727"/>
      <c r="CY26" s="727"/>
      <c r="CZ26" s="727"/>
      <c r="DA26" s="727"/>
      <c r="DB26" s="727"/>
      <c r="DC26" s="727"/>
      <c r="DD26" s="727"/>
      <c r="DE26" s="727"/>
      <c r="DF26" s="727"/>
      <c r="DG26" s="727"/>
      <c r="DH26" s="727"/>
      <c r="DI26" s="727"/>
      <c r="DJ26" s="727"/>
      <c r="DK26" s="727"/>
      <c r="DL26" s="727"/>
      <c r="DM26" s="727"/>
      <c r="DN26" s="727"/>
      <c r="DO26" s="727"/>
      <c r="DP26" s="727"/>
      <c r="DQ26" s="727"/>
    </row>
    <row r="27" spans="11:121" ht="3" customHeight="1" x14ac:dyDescent="0.25"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CC27" s="727"/>
      <c r="CD27" s="727"/>
      <c r="CE27" s="727"/>
      <c r="CF27" s="727"/>
      <c r="CG27" s="727"/>
      <c r="CH27" s="727"/>
      <c r="CI27" s="727"/>
      <c r="CJ27" s="727"/>
      <c r="CK27" s="727"/>
      <c r="CL27" s="727"/>
      <c r="CM27" s="727"/>
      <c r="CN27" s="727"/>
      <c r="CO27" s="727"/>
      <c r="CP27" s="727"/>
      <c r="CQ27" s="727"/>
      <c r="CR27" s="727"/>
      <c r="CS27" s="727"/>
      <c r="CT27" s="727"/>
      <c r="CU27" s="727"/>
      <c r="CV27" s="727"/>
      <c r="CW27" s="727"/>
      <c r="CX27" s="727"/>
      <c r="CY27" s="727"/>
      <c r="CZ27" s="727"/>
      <c r="DA27" s="727"/>
      <c r="DB27" s="727"/>
      <c r="DC27" s="727"/>
      <c r="DD27" s="727"/>
      <c r="DE27" s="727"/>
      <c r="DF27" s="727"/>
      <c r="DG27" s="727"/>
      <c r="DH27" s="727"/>
      <c r="DI27" s="727"/>
      <c r="DJ27" s="727"/>
      <c r="DK27" s="727"/>
      <c r="DL27" s="727"/>
      <c r="DM27" s="727"/>
      <c r="DN27" s="727"/>
      <c r="DO27" s="727"/>
      <c r="DP27" s="727"/>
      <c r="DQ27" s="727"/>
    </row>
    <row r="28" spans="11:121" ht="3" customHeight="1" x14ac:dyDescent="0.25"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CC28" s="727"/>
      <c r="CD28" s="727"/>
      <c r="CE28" s="727"/>
      <c r="CF28" s="727"/>
      <c r="CG28" s="727"/>
      <c r="CH28" s="727"/>
      <c r="CI28" s="727"/>
      <c r="CJ28" s="727"/>
      <c r="CK28" s="727"/>
      <c r="CL28" s="727"/>
      <c r="CM28" s="727"/>
      <c r="CN28" s="727"/>
      <c r="CO28" s="727"/>
      <c r="CP28" s="727"/>
      <c r="CQ28" s="727"/>
      <c r="CR28" s="727"/>
      <c r="CS28" s="727"/>
      <c r="CT28" s="727"/>
      <c r="CU28" s="727"/>
      <c r="CV28" s="727"/>
      <c r="CW28" s="727"/>
      <c r="CX28" s="727"/>
      <c r="CY28" s="727"/>
      <c r="CZ28" s="727"/>
      <c r="DA28" s="727"/>
      <c r="DB28" s="727"/>
      <c r="DC28" s="727"/>
      <c r="DD28" s="727"/>
      <c r="DE28" s="727"/>
      <c r="DF28" s="727"/>
      <c r="DG28" s="727"/>
      <c r="DH28" s="727"/>
      <c r="DI28" s="727"/>
      <c r="DJ28" s="727"/>
      <c r="DK28" s="727"/>
      <c r="DL28" s="727"/>
      <c r="DM28" s="727"/>
      <c r="DN28" s="727"/>
      <c r="DO28" s="727"/>
      <c r="DP28" s="727"/>
      <c r="DQ28" s="727"/>
    </row>
    <row r="29" spans="11:121" ht="3" customHeight="1" x14ac:dyDescent="0.25"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CC29" s="727"/>
      <c r="CD29" s="727"/>
      <c r="CE29" s="727"/>
      <c r="CF29" s="727"/>
      <c r="CG29" s="727"/>
      <c r="CH29" s="727"/>
      <c r="CI29" s="727"/>
      <c r="CJ29" s="727"/>
      <c r="CK29" s="727"/>
      <c r="CL29" s="727"/>
      <c r="CM29" s="727"/>
      <c r="CN29" s="727"/>
      <c r="CO29" s="727"/>
      <c r="CP29" s="727"/>
      <c r="CQ29" s="727"/>
      <c r="CR29" s="727"/>
      <c r="CS29" s="727"/>
      <c r="CT29" s="727"/>
      <c r="CU29" s="727"/>
      <c r="CV29" s="727"/>
      <c r="CW29" s="727"/>
      <c r="CX29" s="727"/>
      <c r="CY29" s="727"/>
      <c r="CZ29" s="727"/>
      <c r="DA29" s="727"/>
      <c r="DB29" s="727"/>
      <c r="DC29" s="727"/>
      <c r="DD29" s="727"/>
      <c r="DE29" s="727"/>
      <c r="DF29" s="727"/>
      <c r="DG29" s="727"/>
      <c r="DH29" s="727"/>
      <c r="DI29" s="727"/>
      <c r="DJ29" s="727"/>
      <c r="DK29" s="727"/>
      <c r="DL29" s="727"/>
      <c r="DM29" s="727"/>
      <c r="DN29" s="727"/>
      <c r="DO29" s="727"/>
      <c r="DP29" s="727"/>
      <c r="DQ29" s="727"/>
    </row>
    <row r="30" spans="11:121" ht="3" customHeight="1" x14ac:dyDescent="0.25">
      <c r="CC30" s="727"/>
      <c r="CD30" s="727"/>
      <c r="CE30" s="727"/>
      <c r="CF30" s="727"/>
      <c r="CG30" s="727"/>
      <c r="CH30" s="727"/>
      <c r="CI30" s="727"/>
      <c r="CJ30" s="727"/>
      <c r="CK30" s="727"/>
      <c r="CL30" s="727"/>
      <c r="CM30" s="727"/>
      <c r="CN30" s="727"/>
      <c r="CO30" s="727"/>
      <c r="CP30" s="727"/>
      <c r="CQ30" s="727"/>
      <c r="CR30" s="727"/>
      <c r="CS30" s="727"/>
      <c r="CT30" s="727"/>
      <c r="CU30" s="727"/>
      <c r="CV30" s="727"/>
      <c r="CW30" s="727"/>
      <c r="CX30" s="727"/>
      <c r="CY30" s="727"/>
      <c r="CZ30" s="727"/>
      <c r="DA30" s="727"/>
      <c r="DB30" s="727"/>
      <c r="DC30" s="727"/>
      <c r="DD30" s="727"/>
      <c r="DE30" s="727"/>
      <c r="DF30" s="727"/>
      <c r="DG30" s="727"/>
      <c r="DH30" s="727"/>
      <c r="DI30" s="727"/>
      <c r="DJ30" s="727"/>
      <c r="DK30" s="727"/>
      <c r="DL30" s="727"/>
      <c r="DM30" s="727"/>
      <c r="DN30" s="727"/>
      <c r="DO30" s="727"/>
      <c r="DP30" s="727"/>
      <c r="DQ30" s="727"/>
    </row>
    <row r="31" spans="11:121" ht="3" customHeight="1" x14ac:dyDescent="0.25">
      <c r="CC31" s="727"/>
      <c r="CD31" s="727"/>
      <c r="CE31" s="727"/>
      <c r="CF31" s="727"/>
      <c r="CG31" s="727"/>
      <c r="CH31" s="727"/>
      <c r="CI31" s="727"/>
      <c r="CJ31" s="727"/>
      <c r="CK31" s="727"/>
      <c r="CL31" s="727"/>
      <c r="CM31" s="727"/>
      <c r="CN31" s="727"/>
      <c r="CO31" s="727"/>
      <c r="CP31" s="727"/>
      <c r="CQ31" s="727"/>
      <c r="CR31" s="727"/>
      <c r="CS31" s="727"/>
      <c r="CT31" s="727"/>
      <c r="CU31" s="727"/>
      <c r="CV31" s="727"/>
      <c r="CW31" s="727"/>
      <c r="CX31" s="727"/>
      <c r="CY31" s="727"/>
      <c r="CZ31" s="727"/>
      <c r="DA31" s="727"/>
      <c r="DB31" s="727"/>
      <c r="DC31" s="727"/>
      <c r="DD31" s="727"/>
      <c r="DE31" s="727"/>
      <c r="DF31" s="727"/>
      <c r="DG31" s="727"/>
      <c r="DH31" s="727"/>
      <c r="DI31" s="727"/>
      <c r="DJ31" s="727"/>
      <c r="DK31" s="727"/>
      <c r="DL31" s="727"/>
      <c r="DM31" s="727"/>
      <c r="DN31" s="727"/>
      <c r="DO31" s="727"/>
      <c r="DP31" s="727"/>
      <c r="DQ31" s="727"/>
    </row>
    <row r="32" spans="11:121" ht="3" customHeight="1" x14ac:dyDescent="0.25">
      <c r="CC32" s="727"/>
      <c r="CD32" s="727"/>
      <c r="CE32" s="727"/>
      <c r="CF32" s="727"/>
      <c r="CG32" s="727"/>
      <c r="CH32" s="727"/>
      <c r="CI32" s="727"/>
      <c r="CJ32" s="727"/>
      <c r="CK32" s="727"/>
      <c r="CL32" s="727"/>
      <c r="CM32" s="727"/>
      <c r="CN32" s="727"/>
      <c r="CO32" s="727"/>
      <c r="CP32" s="727"/>
      <c r="CQ32" s="727"/>
      <c r="CR32" s="727"/>
      <c r="CS32" s="727"/>
      <c r="CT32" s="727"/>
      <c r="CU32" s="727"/>
      <c r="CV32" s="727"/>
      <c r="CW32" s="727"/>
      <c r="CX32" s="727"/>
      <c r="CY32" s="727"/>
      <c r="CZ32" s="727"/>
      <c r="DA32" s="727"/>
      <c r="DB32" s="727"/>
      <c r="DC32" s="727"/>
      <c r="DD32" s="727"/>
      <c r="DE32" s="727"/>
      <c r="DF32" s="727"/>
      <c r="DG32" s="727"/>
      <c r="DH32" s="727"/>
      <c r="DI32" s="727"/>
      <c r="DJ32" s="727"/>
      <c r="DK32" s="727"/>
      <c r="DL32" s="727"/>
      <c r="DM32" s="727"/>
      <c r="DN32" s="727"/>
      <c r="DO32" s="727"/>
      <c r="DP32" s="727"/>
      <c r="DQ32" s="727"/>
    </row>
    <row r="33" spans="2:127" ht="3" customHeight="1" x14ac:dyDescent="0.25">
      <c r="CC33" s="727"/>
      <c r="CD33" s="727"/>
      <c r="CE33" s="727"/>
      <c r="CF33" s="727"/>
      <c r="CG33" s="727"/>
      <c r="CH33" s="727"/>
      <c r="CI33" s="727"/>
      <c r="CJ33" s="727"/>
      <c r="CK33" s="727"/>
      <c r="CL33" s="727"/>
      <c r="CM33" s="727"/>
      <c r="CN33" s="727"/>
      <c r="CO33" s="727"/>
      <c r="CP33" s="727"/>
      <c r="CQ33" s="727"/>
      <c r="CR33" s="727"/>
      <c r="CS33" s="727"/>
      <c r="CT33" s="727"/>
      <c r="CU33" s="727"/>
      <c r="CV33" s="727"/>
      <c r="CW33" s="727"/>
      <c r="CX33" s="727"/>
      <c r="CY33" s="727"/>
      <c r="CZ33" s="727"/>
      <c r="DA33" s="727"/>
      <c r="DB33" s="727"/>
      <c r="DC33" s="727"/>
      <c r="DD33" s="727"/>
      <c r="DE33" s="727"/>
      <c r="DF33" s="727"/>
      <c r="DG33" s="727"/>
      <c r="DH33" s="727"/>
      <c r="DI33" s="727"/>
      <c r="DJ33" s="727"/>
      <c r="DK33" s="727"/>
      <c r="DL33" s="727"/>
      <c r="DM33" s="727"/>
      <c r="DN33" s="727"/>
      <c r="DO33" s="727"/>
      <c r="DP33" s="727"/>
      <c r="DQ33" s="727"/>
    </row>
    <row r="34" spans="2:127" ht="3" customHeight="1" x14ac:dyDescent="0.25">
      <c r="BU34" s="702" t="str">
        <f>IF(data2!AC2="有","○","")</f>
        <v/>
      </c>
      <c r="BV34" s="702"/>
      <c r="BW34" s="702"/>
      <c r="BX34" s="702"/>
      <c r="CC34" s="727"/>
      <c r="CD34" s="727"/>
      <c r="CE34" s="727"/>
      <c r="CF34" s="727"/>
      <c r="CG34" s="727"/>
      <c r="CH34" s="727"/>
      <c r="CI34" s="727"/>
      <c r="CJ34" s="727"/>
      <c r="CK34" s="727"/>
      <c r="CL34" s="727"/>
      <c r="CM34" s="727"/>
      <c r="CN34" s="727"/>
      <c r="CO34" s="727"/>
      <c r="CP34" s="727"/>
      <c r="CQ34" s="727"/>
      <c r="CR34" s="727"/>
      <c r="CS34" s="727"/>
      <c r="CT34" s="727"/>
      <c r="CU34" s="727"/>
      <c r="CV34" s="727"/>
      <c r="CW34" s="727"/>
      <c r="CX34" s="727"/>
      <c r="CY34" s="727"/>
      <c r="CZ34" s="727"/>
      <c r="DA34" s="727"/>
      <c r="DB34" s="727"/>
      <c r="DC34" s="727"/>
      <c r="DD34" s="727"/>
      <c r="DE34" s="727"/>
      <c r="DF34" s="727"/>
      <c r="DG34" s="727"/>
      <c r="DH34" s="727"/>
      <c r="DI34" s="727"/>
      <c r="DJ34" s="727"/>
      <c r="DK34" s="727"/>
      <c r="DL34" s="727"/>
      <c r="DM34" s="727"/>
      <c r="DN34" s="727"/>
      <c r="DO34" s="727"/>
      <c r="DP34" s="727"/>
      <c r="DQ34" s="727"/>
    </row>
    <row r="35" spans="2:127" ht="3" customHeight="1" x14ac:dyDescent="0.25">
      <c r="BU35" s="702"/>
      <c r="BV35" s="702"/>
      <c r="BW35" s="702"/>
      <c r="BX35" s="702"/>
      <c r="CC35" s="727"/>
      <c r="CD35" s="727"/>
      <c r="CE35" s="727"/>
      <c r="CF35" s="727"/>
      <c r="CG35" s="727"/>
      <c r="CH35" s="727"/>
      <c r="CI35" s="727"/>
      <c r="CJ35" s="727"/>
      <c r="CK35" s="727"/>
      <c r="CL35" s="727"/>
      <c r="CM35" s="727"/>
      <c r="CN35" s="727"/>
      <c r="CO35" s="727"/>
      <c r="CP35" s="727"/>
      <c r="CQ35" s="727"/>
      <c r="CR35" s="727"/>
      <c r="CS35" s="727"/>
      <c r="CT35" s="727"/>
      <c r="CU35" s="727"/>
      <c r="CV35" s="727"/>
      <c r="CW35" s="727"/>
      <c r="CX35" s="727"/>
      <c r="CY35" s="727"/>
      <c r="CZ35" s="727"/>
      <c r="DA35" s="727"/>
      <c r="DB35" s="727"/>
      <c r="DC35" s="727"/>
      <c r="DD35" s="727"/>
      <c r="DE35" s="727"/>
      <c r="DF35" s="727"/>
      <c r="DG35" s="727"/>
      <c r="DH35" s="727"/>
      <c r="DI35" s="727"/>
      <c r="DJ35" s="727"/>
      <c r="DK35" s="727"/>
      <c r="DL35" s="727"/>
      <c r="DM35" s="727"/>
      <c r="DN35" s="727"/>
      <c r="DO35" s="727"/>
      <c r="DP35" s="727"/>
      <c r="DQ35" s="727"/>
    </row>
    <row r="36" spans="2:127" ht="3" customHeight="1" x14ac:dyDescent="0.25">
      <c r="J36" s="445"/>
      <c r="K36" s="721" t="str">
        <f>data3!B2</f>
        <v>1</v>
      </c>
      <c r="L36" s="714">
        <f>data3!R2</f>
        <v>0</v>
      </c>
      <c r="M36" s="714"/>
      <c r="N36" s="402"/>
      <c r="O36" s="706" t="str">
        <f>IF(AND(data3!AH2="",data3!AT2=""),"",data3!AH2+data3!AT2)</f>
        <v/>
      </c>
      <c r="P36" s="706"/>
      <c r="Q36" s="706"/>
      <c r="R36" s="706"/>
      <c r="S36" s="706"/>
      <c r="T36" s="706"/>
      <c r="U36" s="706"/>
      <c r="V36" s="404"/>
      <c r="W36" s="405"/>
      <c r="X36" s="706" t="str">
        <f>IF(AND(data3!AY2="",data3!BK2=""),"",data3!AY2+data3!BK2)</f>
        <v/>
      </c>
      <c r="Y36" s="706"/>
      <c r="Z36" s="706"/>
      <c r="AA36" s="706"/>
      <c r="AB36" s="706"/>
      <c r="AC36" s="706"/>
      <c r="AD36" s="404"/>
      <c r="AE36" s="705">
        <f>data3!I4+data3!AT2-data3!BK2</f>
        <v>0</v>
      </c>
      <c r="AF36" s="705"/>
      <c r="AG36" s="705"/>
      <c r="AH36" s="705"/>
      <c r="AI36" s="705"/>
      <c r="AJ36" s="705"/>
      <c r="AK36" s="705"/>
      <c r="AL36" s="705"/>
      <c r="AM36" s="405"/>
      <c r="AN36" s="405"/>
      <c r="AO36" s="707" t="str">
        <f>IF(data3!BP2="","",data3!BP2)</f>
        <v/>
      </c>
      <c r="AP36" s="707"/>
      <c r="AQ36" s="406"/>
      <c r="AR36" s="407"/>
      <c r="AS36" s="706" t="str">
        <f>IF(AND(data3!CJ2="",data3!CV2=""),"",data3!CJ2+data3!CV2)</f>
        <v/>
      </c>
      <c r="AT36" s="706"/>
      <c r="AU36" s="706"/>
      <c r="AV36" s="706"/>
      <c r="AW36" s="706"/>
      <c r="AX36" s="706"/>
      <c r="AY36" s="706"/>
      <c r="AZ36" s="706"/>
      <c r="BA36" s="407"/>
      <c r="BB36" s="697">
        <f>data3!DA2</f>
        <v>0</v>
      </c>
      <c r="BC36" s="697"/>
      <c r="BD36" s="697"/>
      <c r="BE36" s="697"/>
      <c r="BF36" s="697"/>
      <c r="BG36" s="408"/>
      <c r="BH36" s="408"/>
      <c r="BI36" s="699">
        <f>data3!AA4</f>
        <v>0</v>
      </c>
      <c r="BJ36" s="699"/>
      <c r="BK36" s="699"/>
      <c r="BL36" s="699"/>
      <c r="BM36" s="699"/>
      <c r="BN36" s="699"/>
      <c r="BO36" s="699"/>
      <c r="BU36" s="702"/>
      <c r="BV36" s="702"/>
      <c r="BW36" s="702"/>
      <c r="BX36" s="702"/>
      <c r="CC36" s="727"/>
      <c r="CD36" s="727"/>
      <c r="CE36" s="727"/>
      <c r="CF36" s="727"/>
      <c r="CG36" s="727"/>
      <c r="CH36" s="727"/>
      <c r="CI36" s="727"/>
      <c r="CJ36" s="727"/>
      <c r="CK36" s="727"/>
      <c r="CL36" s="727"/>
      <c r="CM36" s="727"/>
      <c r="CN36" s="727"/>
      <c r="CO36" s="727"/>
      <c r="CP36" s="727"/>
      <c r="CQ36" s="727"/>
      <c r="CR36" s="727"/>
      <c r="CS36" s="727"/>
      <c r="CT36" s="727"/>
      <c r="CU36" s="727"/>
      <c r="CV36" s="727"/>
      <c r="CW36" s="727"/>
      <c r="CX36" s="727"/>
      <c r="CY36" s="727"/>
      <c r="CZ36" s="727"/>
      <c r="DA36" s="727"/>
      <c r="DB36" s="727"/>
      <c r="DC36" s="727"/>
      <c r="DD36" s="727"/>
      <c r="DE36" s="727"/>
      <c r="DF36" s="727"/>
      <c r="DG36" s="727"/>
      <c r="DH36" s="727"/>
      <c r="DI36" s="727"/>
      <c r="DJ36" s="727"/>
      <c r="DK36" s="727"/>
      <c r="DL36" s="727"/>
      <c r="DM36" s="727"/>
      <c r="DN36" s="727"/>
      <c r="DO36" s="727"/>
      <c r="DP36" s="727"/>
      <c r="DQ36" s="727"/>
    </row>
    <row r="37" spans="2:127" ht="3" customHeight="1" x14ac:dyDescent="0.25">
      <c r="J37" s="445"/>
      <c r="K37" s="721"/>
      <c r="L37" s="714"/>
      <c r="M37" s="714"/>
      <c r="N37" s="402"/>
      <c r="O37" s="706"/>
      <c r="P37" s="706"/>
      <c r="Q37" s="706"/>
      <c r="R37" s="706"/>
      <c r="S37" s="706"/>
      <c r="T37" s="706"/>
      <c r="U37" s="706"/>
      <c r="V37" s="404"/>
      <c r="W37" s="405"/>
      <c r="X37" s="706"/>
      <c r="Y37" s="706"/>
      <c r="Z37" s="706"/>
      <c r="AA37" s="706"/>
      <c r="AB37" s="706"/>
      <c r="AC37" s="706"/>
      <c r="AD37" s="404"/>
      <c r="AE37" s="705"/>
      <c r="AF37" s="705"/>
      <c r="AG37" s="705"/>
      <c r="AH37" s="705"/>
      <c r="AI37" s="705"/>
      <c r="AJ37" s="705"/>
      <c r="AK37" s="705"/>
      <c r="AL37" s="705"/>
      <c r="AM37" s="405"/>
      <c r="AN37" s="405"/>
      <c r="AO37" s="707"/>
      <c r="AP37" s="707"/>
      <c r="AQ37" s="406"/>
      <c r="AR37" s="407"/>
      <c r="AS37" s="706"/>
      <c r="AT37" s="706"/>
      <c r="AU37" s="706"/>
      <c r="AV37" s="706"/>
      <c r="AW37" s="706"/>
      <c r="AX37" s="706"/>
      <c r="AY37" s="706"/>
      <c r="AZ37" s="706"/>
      <c r="BA37" s="407"/>
      <c r="BB37" s="697"/>
      <c r="BC37" s="697"/>
      <c r="BD37" s="697"/>
      <c r="BE37" s="697"/>
      <c r="BF37" s="697"/>
      <c r="BG37" s="408"/>
      <c r="BH37" s="408"/>
      <c r="BI37" s="699"/>
      <c r="BJ37" s="699"/>
      <c r="BK37" s="699"/>
      <c r="BL37" s="699"/>
      <c r="BM37" s="699"/>
      <c r="BN37" s="699"/>
      <c r="BO37" s="699"/>
      <c r="BU37" s="702"/>
      <c r="BV37" s="702"/>
      <c r="BW37" s="702"/>
      <c r="BX37" s="702"/>
      <c r="CC37" s="727"/>
      <c r="CD37" s="727"/>
      <c r="CE37" s="727"/>
      <c r="CF37" s="727"/>
      <c r="CG37" s="727"/>
      <c r="CH37" s="727"/>
      <c r="CI37" s="727"/>
      <c r="CJ37" s="727"/>
      <c r="CK37" s="727"/>
      <c r="CL37" s="727"/>
      <c r="CM37" s="727"/>
      <c r="CN37" s="727"/>
      <c r="CO37" s="727"/>
      <c r="CP37" s="727"/>
      <c r="CQ37" s="727"/>
      <c r="CR37" s="727"/>
      <c r="CS37" s="727"/>
      <c r="CT37" s="727"/>
      <c r="CU37" s="727"/>
      <c r="CV37" s="727"/>
      <c r="CW37" s="727"/>
      <c r="CX37" s="727"/>
      <c r="CY37" s="727"/>
      <c r="CZ37" s="727"/>
      <c r="DA37" s="727"/>
      <c r="DB37" s="727"/>
      <c r="DC37" s="727"/>
      <c r="DD37" s="727"/>
      <c r="DE37" s="727"/>
      <c r="DF37" s="727"/>
      <c r="DG37" s="727"/>
      <c r="DH37" s="727"/>
      <c r="DI37" s="727"/>
      <c r="DJ37" s="727"/>
      <c r="DK37" s="727"/>
      <c r="DL37" s="727"/>
      <c r="DM37" s="727"/>
      <c r="DN37" s="727"/>
      <c r="DO37" s="727"/>
      <c r="DP37" s="727"/>
      <c r="DQ37" s="727"/>
    </row>
    <row r="38" spans="2:127" ht="3" customHeight="1" x14ac:dyDescent="0.25">
      <c r="J38" s="445"/>
      <c r="K38" s="721"/>
      <c r="L38" s="714"/>
      <c r="M38" s="714"/>
      <c r="N38" s="402"/>
      <c r="O38" s="706"/>
      <c r="P38" s="706"/>
      <c r="Q38" s="706"/>
      <c r="R38" s="706"/>
      <c r="S38" s="706"/>
      <c r="T38" s="706"/>
      <c r="U38" s="706"/>
      <c r="V38" s="404"/>
      <c r="W38" s="405"/>
      <c r="X38" s="706"/>
      <c r="Y38" s="706"/>
      <c r="Z38" s="706"/>
      <c r="AA38" s="706"/>
      <c r="AB38" s="706"/>
      <c r="AC38" s="706"/>
      <c r="AD38" s="404"/>
      <c r="AE38" s="705"/>
      <c r="AF38" s="705"/>
      <c r="AG38" s="705"/>
      <c r="AH38" s="705"/>
      <c r="AI38" s="705"/>
      <c r="AJ38" s="705"/>
      <c r="AK38" s="705"/>
      <c r="AL38" s="705"/>
      <c r="AM38" s="405"/>
      <c r="AN38" s="405"/>
      <c r="AO38" s="707"/>
      <c r="AP38" s="707"/>
      <c r="AQ38" s="406"/>
      <c r="AR38" s="407"/>
      <c r="AS38" s="706"/>
      <c r="AT38" s="706"/>
      <c r="AU38" s="706"/>
      <c r="AV38" s="706"/>
      <c r="AW38" s="706"/>
      <c r="AX38" s="706"/>
      <c r="AY38" s="706"/>
      <c r="AZ38" s="706"/>
      <c r="BA38" s="407"/>
      <c r="BB38" s="697"/>
      <c r="BC38" s="697"/>
      <c r="BD38" s="697"/>
      <c r="BE38" s="697"/>
      <c r="BF38" s="697"/>
      <c r="BG38" s="408"/>
      <c r="BH38" s="408"/>
      <c r="BI38" s="699"/>
      <c r="BJ38" s="699"/>
      <c r="BK38" s="699"/>
      <c r="BL38" s="699"/>
      <c r="BM38" s="699"/>
      <c r="BN38" s="699"/>
      <c r="BO38" s="699"/>
      <c r="BU38" s="702"/>
      <c r="BV38" s="702"/>
      <c r="BW38" s="702"/>
      <c r="BX38" s="702"/>
      <c r="CC38" s="727"/>
      <c r="CD38" s="727"/>
      <c r="CE38" s="727"/>
      <c r="CF38" s="727"/>
      <c r="CG38" s="727"/>
      <c r="CH38" s="727"/>
      <c r="CI38" s="727"/>
      <c r="CJ38" s="727"/>
      <c r="CK38" s="727"/>
      <c r="CL38" s="727"/>
      <c r="CM38" s="727"/>
      <c r="CN38" s="727"/>
      <c r="CO38" s="727"/>
      <c r="CP38" s="727"/>
      <c r="CQ38" s="727"/>
      <c r="CR38" s="727"/>
      <c r="CS38" s="727"/>
      <c r="CT38" s="727"/>
      <c r="CU38" s="727"/>
      <c r="CV38" s="727"/>
      <c r="CW38" s="727"/>
      <c r="CX38" s="727"/>
      <c r="CY38" s="727"/>
      <c r="CZ38" s="727"/>
      <c r="DA38" s="727"/>
      <c r="DB38" s="727"/>
      <c r="DC38" s="727"/>
      <c r="DD38" s="727"/>
      <c r="DE38" s="727"/>
      <c r="DF38" s="727"/>
      <c r="DG38" s="727"/>
      <c r="DH38" s="727"/>
      <c r="DI38" s="727"/>
      <c r="DJ38" s="727"/>
      <c r="DK38" s="727"/>
      <c r="DL38" s="727"/>
      <c r="DM38" s="727"/>
      <c r="DN38" s="727"/>
      <c r="DO38" s="727"/>
      <c r="DP38" s="727"/>
      <c r="DQ38" s="727"/>
    </row>
    <row r="39" spans="2:127" ht="3" customHeight="1" x14ac:dyDescent="0.25">
      <c r="J39" s="445"/>
      <c r="K39" s="446"/>
      <c r="L39" s="402"/>
      <c r="M39" s="402"/>
      <c r="N39" s="402"/>
      <c r="O39" s="404"/>
      <c r="P39" s="404"/>
      <c r="Q39" s="404"/>
      <c r="R39" s="404"/>
      <c r="S39" s="404"/>
      <c r="T39" s="404"/>
      <c r="U39" s="404"/>
      <c r="V39" s="404"/>
      <c r="W39" s="405"/>
      <c r="X39" s="404"/>
      <c r="Y39" s="404"/>
      <c r="Z39" s="404"/>
      <c r="AA39" s="404"/>
      <c r="AB39" s="404"/>
      <c r="AC39" s="404"/>
      <c r="AD39" s="404"/>
      <c r="AE39" s="409"/>
      <c r="AF39" s="409"/>
      <c r="AG39" s="409"/>
      <c r="AH39" s="409"/>
      <c r="AI39" s="409"/>
      <c r="AJ39" s="409"/>
      <c r="AK39" s="409"/>
      <c r="AL39" s="409"/>
      <c r="AM39" s="405"/>
      <c r="AN39" s="405"/>
      <c r="AO39" s="406"/>
      <c r="AP39" s="406"/>
      <c r="AQ39" s="406"/>
      <c r="AR39" s="407"/>
      <c r="AS39" s="404"/>
      <c r="AT39" s="404"/>
      <c r="AU39" s="404"/>
      <c r="AV39" s="404"/>
      <c r="AW39" s="404"/>
      <c r="AX39" s="404"/>
      <c r="AY39" s="404"/>
      <c r="AZ39" s="404"/>
      <c r="BA39" s="407"/>
      <c r="BB39" s="435"/>
      <c r="BC39" s="435"/>
      <c r="BD39" s="435"/>
      <c r="BE39" s="435"/>
      <c r="BF39" s="435"/>
      <c r="BG39" s="408"/>
      <c r="BH39" s="408"/>
      <c r="BI39" s="410"/>
      <c r="BJ39" s="410"/>
      <c r="BK39" s="410"/>
      <c r="BL39" s="410"/>
      <c r="BM39" s="410"/>
      <c r="BN39" s="410"/>
      <c r="BO39" s="410"/>
      <c r="CC39" s="727"/>
      <c r="CD39" s="727"/>
      <c r="CE39" s="727"/>
      <c r="CF39" s="727"/>
      <c r="CG39" s="727"/>
      <c r="CH39" s="727"/>
      <c r="CI39" s="727"/>
      <c r="CJ39" s="727"/>
      <c r="CK39" s="727"/>
      <c r="CL39" s="727"/>
      <c r="CM39" s="727"/>
      <c r="CN39" s="727"/>
      <c r="CO39" s="727"/>
      <c r="CP39" s="727"/>
      <c r="CQ39" s="727"/>
      <c r="CR39" s="727"/>
      <c r="CS39" s="727"/>
      <c r="CT39" s="727"/>
      <c r="CU39" s="727"/>
      <c r="CV39" s="727"/>
      <c r="CW39" s="727"/>
      <c r="CX39" s="727"/>
      <c r="CY39" s="727"/>
      <c r="CZ39" s="727"/>
      <c r="DA39" s="727"/>
      <c r="DB39" s="727"/>
      <c r="DC39" s="727"/>
      <c r="DD39" s="727"/>
      <c r="DE39" s="727"/>
      <c r="DF39" s="727"/>
      <c r="DG39" s="727"/>
      <c r="DH39" s="727"/>
      <c r="DI39" s="727"/>
      <c r="DJ39" s="727"/>
      <c r="DK39" s="727"/>
      <c r="DL39" s="727"/>
      <c r="DM39" s="727"/>
      <c r="DN39" s="727"/>
      <c r="DO39" s="727"/>
      <c r="DP39" s="727"/>
      <c r="DQ39" s="727"/>
    </row>
    <row r="40" spans="2:127" ht="3" customHeight="1" x14ac:dyDescent="0.25">
      <c r="J40" s="445"/>
      <c r="K40" s="447"/>
      <c r="L40" s="411"/>
      <c r="M40" s="411"/>
      <c r="N40" s="411"/>
      <c r="O40" s="407"/>
      <c r="P40" s="407"/>
      <c r="Q40" s="407"/>
      <c r="R40" s="407"/>
      <c r="S40" s="407"/>
      <c r="T40" s="407"/>
      <c r="U40" s="407"/>
      <c r="V40" s="407"/>
      <c r="W40" s="407"/>
      <c r="X40" s="407"/>
      <c r="Y40" s="407"/>
      <c r="Z40" s="407"/>
      <c r="AA40" s="407"/>
      <c r="AB40" s="407"/>
      <c r="AC40" s="407"/>
      <c r="AD40" s="407"/>
      <c r="AE40" s="412"/>
      <c r="AF40" s="412"/>
      <c r="AG40" s="412"/>
      <c r="AH40" s="412"/>
      <c r="AI40" s="412"/>
      <c r="AJ40" s="412"/>
      <c r="AK40" s="412"/>
      <c r="AL40" s="412"/>
      <c r="AM40" s="407"/>
      <c r="AN40" s="407"/>
      <c r="AO40" s="413"/>
      <c r="AP40" s="413"/>
      <c r="AQ40" s="413"/>
      <c r="AR40" s="407"/>
      <c r="AS40" s="407"/>
      <c r="AT40" s="407"/>
      <c r="AU40" s="407"/>
      <c r="AV40" s="407"/>
      <c r="AW40" s="407"/>
      <c r="AX40" s="407"/>
      <c r="AY40" s="407"/>
      <c r="AZ40" s="407"/>
      <c r="BA40" s="407"/>
      <c r="BB40" s="436"/>
      <c r="BC40" s="436"/>
      <c r="BD40" s="436"/>
      <c r="BE40" s="436"/>
      <c r="BF40" s="437"/>
      <c r="BG40" s="408"/>
      <c r="BH40" s="408"/>
      <c r="BI40" s="414"/>
      <c r="BJ40" s="414"/>
      <c r="BK40" s="414"/>
      <c r="BL40" s="414"/>
      <c r="BM40" s="414"/>
      <c r="BN40" s="414"/>
      <c r="BO40" s="414"/>
      <c r="CC40" s="727"/>
      <c r="CD40" s="727"/>
      <c r="CE40" s="727"/>
      <c r="CF40" s="727"/>
      <c r="CG40" s="727"/>
      <c r="CH40" s="727"/>
      <c r="CI40" s="727"/>
      <c r="CJ40" s="727"/>
      <c r="CK40" s="727"/>
      <c r="CL40" s="727"/>
      <c r="CM40" s="727"/>
      <c r="CN40" s="727"/>
      <c r="CO40" s="727"/>
      <c r="CP40" s="727"/>
      <c r="CQ40" s="727"/>
      <c r="CR40" s="727"/>
      <c r="CS40" s="727"/>
      <c r="CT40" s="727"/>
      <c r="CU40" s="727"/>
      <c r="CV40" s="727"/>
      <c r="CW40" s="727"/>
      <c r="CX40" s="727"/>
      <c r="CY40" s="727"/>
      <c r="CZ40" s="727"/>
      <c r="DA40" s="727"/>
      <c r="DB40" s="727"/>
      <c r="DC40" s="727"/>
      <c r="DD40" s="727"/>
      <c r="DE40" s="727"/>
      <c r="DF40" s="727"/>
      <c r="DG40" s="727"/>
      <c r="DH40" s="727"/>
      <c r="DI40" s="727"/>
      <c r="DJ40" s="727"/>
      <c r="DK40" s="727"/>
      <c r="DL40" s="727"/>
      <c r="DM40" s="727"/>
      <c r="DN40" s="727"/>
      <c r="DO40" s="727"/>
      <c r="DP40" s="727"/>
      <c r="DQ40" s="727"/>
    </row>
    <row r="41" spans="2:127" ht="3" customHeight="1" x14ac:dyDescent="0.25">
      <c r="B41" s="720"/>
      <c r="C41" s="720"/>
      <c r="D41" s="720"/>
      <c r="E41" s="720"/>
      <c r="F41" s="720"/>
      <c r="J41" s="445"/>
      <c r="K41" s="447"/>
      <c r="L41" s="411"/>
      <c r="M41" s="411"/>
      <c r="N41" s="411"/>
      <c r="O41" s="405"/>
      <c r="P41" s="405"/>
      <c r="Q41" s="405"/>
      <c r="R41" s="405"/>
      <c r="S41" s="405"/>
      <c r="T41" s="405"/>
      <c r="U41" s="405"/>
      <c r="V41" s="404"/>
      <c r="W41" s="407"/>
      <c r="X41" s="407"/>
      <c r="Y41" s="407"/>
      <c r="Z41" s="407"/>
      <c r="AA41" s="407"/>
      <c r="AB41" s="407"/>
      <c r="AC41" s="407"/>
      <c r="AD41" s="407"/>
      <c r="AE41" s="412"/>
      <c r="AF41" s="412"/>
      <c r="AG41" s="412"/>
      <c r="AH41" s="412"/>
      <c r="AI41" s="412"/>
      <c r="AJ41" s="412"/>
      <c r="AK41" s="412"/>
      <c r="AL41" s="412"/>
      <c r="AM41" s="407"/>
      <c r="AN41" s="407"/>
      <c r="AO41" s="413"/>
      <c r="AP41" s="413"/>
      <c r="AQ41" s="413"/>
      <c r="AR41" s="407"/>
      <c r="AS41" s="407"/>
      <c r="AT41" s="407"/>
      <c r="AU41" s="407"/>
      <c r="AV41" s="407"/>
      <c r="AW41" s="407"/>
      <c r="AX41" s="407"/>
      <c r="AY41" s="407"/>
      <c r="AZ41" s="407"/>
      <c r="BA41" s="407"/>
      <c r="BB41" s="436"/>
      <c r="BC41" s="436"/>
      <c r="BD41" s="436"/>
      <c r="BE41" s="436"/>
      <c r="BF41" s="437"/>
      <c r="BG41" s="408"/>
      <c r="BH41" s="408"/>
      <c r="BI41" s="414"/>
      <c r="BJ41" s="414"/>
      <c r="BK41" s="414"/>
      <c r="BL41" s="414"/>
      <c r="BM41" s="414"/>
      <c r="BN41" s="414"/>
      <c r="BO41" s="414"/>
      <c r="BU41" s="701" t="str">
        <f>IF(data2!AC2="無","○","")</f>
        <v/>
      </c>
      <c r="BV41" s="701"/>
      <c r="BW41" s="701"/>
      <c r="BX41" s="701"/>
      <c r="CC41" s="727"/>
      <c r="CD41" s="727"/>
      <c r="CE41" s="727"/>
      <c r="CF41" s="727"/>
      <c r="CG41" s="727"/>
      <c r="CH41" s="727"/>
      <c r="CI41" s="727"/>
      <c r="CJ41" s="727"/>
      <c r="CK41" s="727"/>
      <c r="CL41" s="727"/>
      <c r="CM41" s="727"/>
      <c r="CN41" s="727"/>
      <c r="CO41" s="727"/>
      <c r="CP41" s="727"/>
      <c r="CQ41" s="727"/>
      <c r="CR41" s="727"/>
      <c r="CS41" s="727"/>
      <c r="CT41" s="727"/>
      <c r="CU41" s="727"/>
      <c r="CV41" s="727"/>
      <c r="CW41" s="727"/>
      <c r="CX41" s="727"/>
      <c r="CY41" s="727"/>
      <c r="CZ41" s="727"/>
      <c r="DA41" s="727"/>
      <c r="DB41" s="727"/>
      <c r="DC41" s="727"/>
      <c r="DD41" s="727"/>
      <c r="DE41" s="727"/>
      <c r="DF41" s="727"/>
      <c r="DG41" s="727"/>
      <c r="DH41" s="727"/>
      <c r="DI41" s="727"/>
      <c r="DJ41" s="727"/>
      <c r="DK41" s="727"/>
      <c r="DL41" s="727"/>
      <c r="DM41" s="727"/>
      <c r="DN41" s="727"/>
      <c r="DO41" s="727"/>
      <c r="DP41" s="727"/>
      <c r="DQ41" s="727"/>
    </row>
    <row r="42" spans="2:127" ht="3" customHeight="1" x14ac:dyDescent="0.25">
      <c r="B42" s="720"/>
      <c r="C42" s="720"/>
      <c r="D42" s="720"/>
      <c r="E42" s="720"/>
      <c r="F42" s="720"/>
      <c r="J42" s="445"/>
      <c r="K42" s="447"/>
      <c r="L42" s="411"/>
      <c r="M42" s="411"/>
      <c r="N42" s="411"/>
      <c r="O42" s="405"/>
      <c r="P42" s="405"/>
      <c r="Q42" s="405"/>
      <c r="R42" s="405"/>
      <c r="S42" s="405"/>
      <c r="T42" s="405"/>
      <c r="U42" s="405"/>
      <c r="V42" s="404"/>
      <c r="W42" s="407"/>
      <c r="X42" s="407"/>
      <c r="Y42" s="407"/>
      <c r="Z42" s="407"/>
      <c r="AA42" s="407"/>
      <c r="AB42" s="407"/>
      <c r="AC42" s="407"/>
      <c r="AD42" s="407"/>
      <c r="AE42" s="412"/>
      <c r="AF42" s="412"/>
      <c r="AG42" s="412"/>
      <c r="AH42" s="412"/>
      <c r="AI42" s="412"/>
      <c r="AJ42" s="412"/>
      <c r="AK42" s="412"/>
      <c r="AL42" s="412"/>
      <c r="AM42" s="407"/>
      <c r="AN42" s="407"/>
      <c r="AO42" s="413"/>
      <c r="AP42" s="413"/>
      <c r="AQ42" s="413"/>
      <c r="AR42" s="407"/>
      <c r="AS42" s="407"/>
      <c r="AT42" s="407"/>
      <c r="AU42" s="407"/>
      <c r="AV42" s="407"/>
      <c r="AW42" s="407"/>
      <c r="AX42" s="407"/>
      <c r="AY42" s="407"/>
      <c r="AZ42" s="407"/>
      <c r="BA42" s="407"/>
      <c r="BB42" s="436"/>
      <c r="BC42" s="436"/>
      <c r="BD42" s="436"/>
      <c r="BE42" s="436"/>
      <c r="BF42" s="437"/>
      <c r="BG42" s="408"/>
      <c r="BH42" s="408"/>
      <c r="BI42" s="414"/>
      <c r="BJ42" s="414"/>
      <c r="BK42" s="414"/>
      <c r="BL42" s="414"/>
      <c r="BM42" s="414"/>
      <c r="BN42" s="414"/>
      <c r="BO42" s="414"/>
      <c r="BU42" s="701"/>
      <c r="BV42" s="701"/>
      <c r="BW42" s="701"/>
      <c r="BX42" s="701"/>
      <c r="CC42" s="727"/>
      <c r="CD42" s="727"/>
      <c r="CE42" s="727"/>
      <c r="CF42" s="727"/>
      <c r="CG42" s="727"/>
      <c r="CH42" s="727"/>
      <c r="CI42" s="727"/>
      <c r="CJ42" s="727"/>
      <c r="CK42" s="727"/>
      <c r="CL42" s="727"/>
      <c r="CM42" s="727"/>
      <c r="CN42" s="727"/>
      <c r="CO42" s="727"/>
      <c r="CP42" s="727"/>
      <c r="CQ42" s="727"/>
      <c r="CR42" s="727"/>
      <c r="CS42" s="727"/>
      <c r="CT42" s="727"/>
      <c r="CU42" s="727"/>
      <c r="CV42" s="727"/>
      <c r="CW42" s="727"/>
      <c r="CX42" s="727"/>
      <c r="CY42" s="727"/>
      <c r="CZ42" s="727"/>
      <c r="DA42" s="727"/>
      <c r="DB42" s="727"/>
      <c r="DC42" s="727"/>
      <c r="DD42" s="727"/>
      <c r="DE42" s="727"/>
      <c r="DF42" s="727"/>
      <c r="DG42" s="727"/>
      <c r="DH42" s="727"/>
      <c r="DI42" s="727"/>
      <c r="DJ42" s="727"/>
      <c r="DK42" s="727"/>
      <c r="DL42" s="727"/>
      <c r="DM42" s="727"/>
      <c r="DN42" s="727"/>
      <c r="DO42" s="727"/>
      <c r="DP42" s="727"/>
      <c r="DQ42" s="727"/>
    </row>
    <row r="43" spans="2:127" ht="3" customHeight="1" x14ac:dyDescent="0.25">
      <c r="B43" s="720"/>
      <c r="C43" s="720"/>
      <c r="D43" s="720"/>
      <c r="E43" s="720"/>
      <c r="F43" s="720"/>
      <c r="J43" s="445"/>
      <c r="K43" s="447"/>
      <c r="L43" s="411"/>
      <c r="M43" s="411"/>
      <c r="N43" s="411"/>
      <c r="O43" s="405"/>
      <c r="P43" s="405"/>
      <c r="Q43" s="405"/>
      <c r="R43" s="405"/>
      <c r="S43" s="405"/>
      <c r="T43" s="405"/>
      <c r="U43" s="405"/>
      <c r="V43" s="404"/>
      <c r="W43" s="407"/>
      <c r="X43" s="407"/>
      <c r="Y43" s="407"/>
      <c r="Z43" s="407"/>
      <c r="AA43" s="407"/>
      <c r="AB43" s="407"/>
      <c r="AC43" s="407"/>
      <c r="AD43" s="407"/>
      <c r="AE43" s="412"/>
      <c r="AF43" s="412"/>
      <c r="AG43" s="412"/>
      <c r="AH43" s="412"/>
      <c r="AI43" s="412"/>
      <c r="AJ43" s="412"/>
      <c r="AK43" s="412"/>
      <c r="AL43" s="412"/>
      <c r="AM43" s="407"/>
      <c r="AN43" s="407"/>
      <c r="AO43" s="413"/>
      <c r="AP43" s="413"/>
      <c r="AQ43" s="413"/>
      <c r="AR43" s="407"/>
      <c r="AS43" s="407"/>
      <c r="AT43" s="407"/>
      <c r="AU43" s="407"/>
      <c r="AV43" s="407"/>
      <c r="AW43" s="407"/>
      <c r="AX43" s="407"/>
      <c r="AY43" s="407"/>
      <c r="AZ43" s="407"/>
      <c r="BA43" s="407"/>
      <c r="BB43" s="436"/>
      <c r="BC43" s="436"/>
      <c r="BD43" s="436"/>
      <c r="BE43" s="436"/>
      <c r="BF43" s="437"/>
      <c r="BG43" s="408"/>
      <c r="BH43" s="408"/>
      <c r="BI43" s="414"/>
      <c r="BJ43" s="414"/>
      <c r="BK43" s="414"/>
      <c r="BL43" s="414"/>
      <c r="BM43" s="414"/>
      <c r="BN43" s="414"/>
      <c r="BO43" s="414"/>
      <c r="BU43" s="701"/>
      <c r="BV43" s="701"/>
      <c r="BW43" s="701"/>
      <c r="BX43" s="701"/>
      <c r="CC43" s="727"/>
      <c r="CD43" s="727"/>
      <c r="CE43" s="727"/>
      <c r="CF43" s="727"/>
      <c r="CG43" s="727"/>
      <c r="CH43" s="727"/>
      <c r="CI43" s="727"/>
      <c r="CJ43" s="727"/>
      <c r="CK43" s="727"/>
      <c r="CL43" s="727"/>
      <c r="CM43" s="727"/>
      <c r="CN43" s="727"/>
      <c r="CO43" s="727"/>
      <c r="CP43" s="727"/>
      <c r="CQ43" s="727"/>
      <c r="CR43" s="727"/>
      <c r="CS43" s="727"/>
      <c r="CT43" s="727"/>
      <c r="CU43" s="727"/>
      <c r="CV43" s="727"/>
      <c r="CW43" s="727"/>
      <c r="CX43" s="727"/>
      <c r="CY43" s="727"/>
      <c r="CZ43" s="727"/>
      <c r="DA43" s="727"/>
      <c r="DB43" s="727"/>
      <c r="DC43" s="727"/>
      <c r="DD43" s="727"/>
      <c r="DE43" s="727"/>
      <c r="DF43" s="727"/>
      <c r="DG43" s="727"/>
      <c r="DH43" s="727"/>
      <c r="DI43" s="727"/>
      <c r="DJ43" s="727"/>
      <c r="DK43" s="727"/>
      <c r="DL43" s="727"/>
      <c r="DM43" s="727"/>
      <c r="DN43" s="727"/>
      <c r="DO43" s="727"/>
      <c r="DP43" s="727"/>
      <c r="DQ43" s="727"/>
    </row>
    <row r="44" spans="2:127" ht="3" customHeight="1" x14ac:dyDescent="0.25">
      <c r="B44" s="720"/>
      <c r="C44" s="720"/>
      <c r="D44" s="720"/>
      <c r="E44" s="720"/>
      <c r="F44" s="720"/>
      <c r="J44" s="445"/>
      <c r="K44" s="447"/>
      <c r="L44" s="411"/>
      <c r="M44" s="411"/>
      <c r="N44" s="411"/>
      <c r="O44" s="407"/>
      <c r="P44" s="407"/>
      <c r="Q44" s="407"/>
      <c r="R44" s="407"/>
      <c r="S44" s="407"/>
      <c r="T44" s="407"/>
      <c r="U44" s="407"/>
      <c r="V44" s="407"/>
      <c r="W44" s="407"/>
      <c r="X44" s="407"/>
      <c r="Y44" s="407"/>
      <c r="Z44" s="407"/>
      <c r="AA44" s="407"/>
      <c r="AB44" s="407"/>
      <c r="AC44" s="407"/>
      <c r="AD44" s="407"/>
      <c r="AE44" s="412"/>
      <c r="AF44" s="412"/>
      <c r="AG44" s="412"/>
      <c r="AH44" s="412"/>
      <c r="AI44" s="412"/>
      <c r="AJ44" s="412"/>
      <c r="AK44" s="412"/>
      <c r="AL44" s="412"/>
      <c r="AM44" s="407"/>
      <c r="AN44" s="407"/>
      <c r="AO44" s="413"/>
      <c r="AP44" s="413"/>
      <c r="AQ44" s="413"/>
      <c r="AR44" s="407"/>
      <c r="AS44" s="407"/>
      <c r="AT44" s="407"/>
      <c r="AU44" s="407"/>
      <c r="AV44" s="407"/>
      <c r="AW44" s="407"/>
      <c r="AX44" s="407"/>
      <c r="AY44" s="407"/>
      <c r="AZ44" s="407"/>
      <c r="BA44" s="407"/>
      <c r="BB44" s="438"/>
      <c r="BC44" s="438"/>
      <c r="BD44" s="438"/>
      <c r="BE44" s="438"/>
      <c r="BF44" s="439"/>
      <c r="BG44" s="408"/>
      <c r="BH44" s="408"/>
      <c r="BI44" s="414"/>
      <c r="BJ44" s="414"/>
      <c r="BK44" s="414"/>
      <c r="BL44" s="414"/>
      <c r="BM44" s="414"/>
      <c r="BN44" s="414"/>
      <c r="BO44" s="414"/>
      <c r="BU44" s="701"/>
      <c r="BV44" s="701"/>
      <c r="BW44" s="701"/>
      <c r="BX44" s="701"/>
      <c r="CC44" s="727"/>
      <c r="CD44" s="727"/>
      <c r="CE44" s="727"/>
      <c r="CF44" s="727"/>
      <c r="CG44" s="727"/>
      <c r="CH44" s="727"/>
      <c r="CI44" s="727"/>
      <c r="CJ44" s="727"/>
      <c r="CK44" s="727"/>
      <c r="CL44" s="727"/>
      <c r="CM44" s="727"/>
      <c r="CN44" s="727"/>
      <c r="CO44" s="727"/>
      <c r="CP44" s="727"/>
      <c r="CQ44" s="727"/>
      <c r="CR44" s="727"/>
      <c r="CS44" s="727"/>
      <c r="CT44" s="727"/>
      <c r="CU44" s="727"/>
      <c r="CV44" s="727"/>
      <c r="CW44" s="727"/>
      <c r="CX44" s="727"/>
      <c r="CY44" s="727"/>
      <c r="CZ44" s="727"/>
      <c r="DA44" s="727"/>
      <c r="DB44" s="727"/>
      <c r="DC44" s="727"/>
      <c r="DD44" s="727"/>
      <c r="DE44" s="727"/>
      <c r="DF44" s="727"/>
      <c r="DG44" s="727"/>
      <c r="DH44" s="727"/>
      <c r="DI44" s="727"/>
      <c r="DJ44" s="727"/>
      <c r="DK44" s="727"/>
      <c r="DL44" s="727"/>
      <c r="DM44" s="727"/>
      <c r="DN44" s="727"/>
      <c r="DO44" s="727"/>
      <c r="DP44" s="727"/>
      <c r="DQ44" s="727"/>
    </row>
    <row r="45" spans="2:127" ht="3" customHeight="1" x14ac:dyDescent="0.25">
      <c r="B45" s="720"/>
      <c r="C45" s="720"/>
      <c r="D45" s="720"/>
      <c r="E45" s="720"/>
      <c r="F45" s="720"/>
      <c r="J45" s="445"/>
      <c r="K45" s="721" t="str">
        <f>data3!C2</f>
        <v>2</v>
      </c>
      <c r="L45" s="714">
        <f>data3!S2</f>
        <v>0</v>
      </c>
      <c r="M45" s="714"/>
      <c r="N45" s="402"/>
      <c r="O45" s="706" t="str">
        <f>IF(data3!AI$2="","",data3!AI$2)</f>
        <v/>
      </c>
      <c r="P45" s="706"/>
      <c r="Q45" s="706"/>
      <c r="R45" s="706"/>
      <c r="S45" s="706"/>
      <c r="T45" s="706"/>
      <c r="U45" s="706"/>
      <c r="V45" s="404"/>
      <c r="W45" s="407"/>
      <c r="X45" s="706" t="str">
        <f>IF(data3!AZ$2="","",data3!AZ$2)</f>
        <v/>
      </c>
      <c r="Y45" s="706">
        <f>data3!AZ2</f>
        <v>0</v>
      </c>
      <c r="Z45" s="706"/>
      <c r="AA45" s="706"/>
      <c r="AB45" s="706"/>
      <c r="AC45" s="706"/>
      <c r="AD45" s="404"/>
      <c r="AE45" s="705">
        <f>data3!J4</f>
        <v>0</v>
      </c>
      <c r="AF45" s="705"/>
      <c r="AG45" s="705"/>
      <c r="AH45" s="705"/>
      <c r="AI45" s="705"/>
      <c r="AJ45" s="705"/>
      <c r="AK45" s="705"/>
      <c r="AL45" s="705"/>
      <c r="AM45" s="407"/>
      <c r="AN45" s="407"/>
      <c r="AO45" s="707" t="str">
        <f>IF(data3!BQ$2="","",data3!BQ$2)</f>
        <v/>
      </c>
      <c r="AP45" s="707"/>
      <c r="AQ45" s="406"/>
      <c r="AR45" s="407"/>
      <c r="AS45" s="706" t="str">
        <f>IF(data3!CK$2="","",data3!CK$2)</f>
        <v/>
      </c>
      <c r="AT45" s="706"/>
      <c r="AU45" s="706"/>
      <c r="AV45" s="706"/>
      <c r="AW45" s="706"/>
      <c r="AX45" s="706"/>
      <c r="AY45" s="706"/>
      <c r="AZ45" s="706"/>
      <c r="BA45" s="407"/>
      <c r="BB45" s="697">
        <f>data3!DB2</f>
        <v>0</v>
      </c>
      <c r="BC45" s="697"/>
      <c r="BD45" s="697"/>
      <c r="BE45" s="697"/>
      <c r="BF45" s="697"/>
      <c r="BG45" s="408"/>
      <c r="BH45" s="408"/>
      <c r="BI45" s="698">
        <f>data3!AB4</f>
        <v>0</v>
      </c>
      <c r="BJ45" s="698"/>
      <c r="BK45" s="698"/>
      <c r="BL45" s="698"/>
      <c r="BM45" s="698"/>
      <c r="BN45" s="698"/>
      <c r="BO45" s="698"/>
      <c r="BU45" s="701"/>
      <c r="BV45" s="701"/>
      <c r="BW45" s="701"/>
      <c r="BX45" s="701"/>
      <c r="CC45" s="727"/>
      <c r="CD45" s="727"/>
      <c r="CE45" s="727"/>
      <c r="CF45" s="727"/>
      <c r="CG45" s="727"/>
      <c r="CH45" s="727"/>
      <c r="CI45" s="727"/>
      <c r="CJ45" s="727"/>
      <c r="CK45" s="727"/>
      <c r="CL45" s="727"/>
      <c r="CM45" s="727"/>
      <c r="CN45" s="727"/>
      <c r="CO45" s="727"/>
      <c r="CP45" s="727"/>
      <c r="CQ45" s="727"/>
      <c r="CR45" s="727"/>
      <c r="CS45" s="727"/>
      <c r="CT45" s="727"/>
      <c r="CU45" s="727"/>
      <c r="CV45" s="727"/>
      <c r="CW45" s="727"/>
      <c r="CX45" s="727"/>
      <c r="CY45" s="727"/>
      <c r="CZ45" s="727"/>
      <c r="DA45" s="727"/>
      <c r="DB45" s="727"/>
      <c r="DC45" s="727"/>
      <c r="DD45" s="727"/>
      <c r="DE45" s="727"/>
      <c r="DF45" s="727"/>
      <c r="DG45" s="727"/>
      <c r="DH45" s="727"/>
      <c r="DI45" s="727"/>
      <c r="DJ45" s="727"/>
      <c r="DK45" s="727"/>
      <c r="DL45" s="727"/>
      <c r="DM45" s="727"/>
      <c r="DN45" s="727"/>
      <c r="DO45" s="727"/>
      <c r="DP45" s="727"/>
      <c r="DQ45" s="727"/>
    </row>
    <row r="46" spans="2:127" ht="3" customHeight="1" x14ac:dyDescent="0.25">
      <c r="B46" s="720"/>
      <c r="C46" s="720"/>
      <c r="D46" s="720"/>
      <c r="E46" s="720"/>
      <c r="F46" s="720"/>
      <c r="J46" s="445"/>
      <c r="K46" s="721"/>
      <c r="L46" s="714"/>
      <c r="M46" s="714"/>
      <c r="N46" s="402"/>
      <c r="O46" s="706"/>
      <c r="P46" s="706"/>
      <c r="Q46" s="706"/>
      <c r="R46" s="706"/>
      <c r="S46" s="706"/>
      <c r="T46" s="706"/>
      <c r="U46" s="706"/>
      <c r="V46" s="404"/>
      <c r="W46" s="407"/>
      <c r="X46" s="706"/>
      <c r="Y46" s="706"/>
      <c r="Z46" s="706"/>
      <c r="AA46" s="706"/>
      <c r="AB46" s="706"/>
      <c r="AC46" s="706"/>
      <c r="AD46" s="404"/>
      <c r="AE46" s="705"/>
      <c r="AF46" s="705"/>
      <c r="AG46" s="705"/>
      <c r="AH46" s="705"/>
      <c r="AI46" s="705"/>
      <c r="AJ46" s="705"/>
      <c r="AK46" s="705"/>
      <c r="AL46" s="705"/>
      <c r="AM46" s="407"/>
      <c r="AN46" s="407"/>
      <c r="AO46" s="707"/>
      <c r="AP46" s="707"/>
      <c r="AQ46" s="406"/>
      <c r="AR46" s="407"/>
      <c r="AS46" s="706"/>
      <c r="AT46" s="706"/>
      <c r="AU46" s="706"/>
      <c r="AV46" s="706"/>
      <c r="AW46" s="706"/>
      <c r="AX46" s="706"/>
      <c r="AY46" s="706"/>
      <c r="AZ46" s="706"/>
      <c r="BA46" s="407"/>
      <c r="BB46" s="697"/>
      <c r="BC46" s="697"/>
      <c r="BD46" s="697"/>
      <c r="BE46" s="697"/>
      <c r="BF46" s="697"/>
      <c r="BG46" s="408"/>
      <c r="BH46" s="408"/>
      <c r="BI46" s="698"/>
      <c r="BJ46" s="698"/>
      <c r="BK46" s="698"/>
      <c r="BL46" s="698"/>
      <c r="BM46" s="698"/>
      <c r="BN46" s="698"/>
      <c r="BO46" s="698"/>
      <c r="BU46" s="701"/>
      <c r="BV46" s="701"/>
      <c r="BW46" s="701"/>
      <c r="BX46" s="701"/>
      <c r="CF46" s="695">
        <f>data4!AT8/10000</f>
        <v>0</v>
      </c>
      <c r="CG46" s="726"/>
      <c r="CH46" s="726"/>
      <c r="CI46" s="695">
        <f>data4!AQ8/10000</f>
        <v>0</v>
      </c>
      <c r="CJ46" s="695"/>
      <c r="CK46" s="695"/>
      <c r="CL46" s="695"/>
      <c r="CO46" s="695">
        <f>data4!AR8/10000</f>
        <v>0</v>
      </c>
      <c r="CP46" s="695"/>
      <c r="CQ46" s="695"/>
      <c r="CR46" s="695"/>
      <c r="CS46" s="695">
        <f>data4!AS8/10000</f>
        <v>0</v>
      </c>
      <c r="CT46" s="695"/>
      <c r="CU46" s="695"/>
      <c r="CV46" s="695"/>
      <c r="CW46" s="695">
        <f>(data4!H3+data4!CB8)/10000</f>
        <v>0</v>
      </c>
      <c r="CX46" s="695"/>
      <c r="CY46" s="695"/>
      <c r="CZ46" s="695"/>
      <c r="DA46" s="695">
        <f>(data4!G3+data4!CA8)/10000</f>
        <v>0</v>
      </c>
      <c r="DB46" s="695"/>
      <c r="DC46" s="695"/>
      <c r="DD46" s="695">
        <f>data4!BZ8/10000</f>
        <v>0</v>
      </c>
      <c r="DE46" s="695"/>
      <c r="DF46" s="695"/>
      <c r="DG46" s="695"/>
      <c r="DH46" s="695"/>
      <c r="DI46" s="695"/>
      <c r="DK46" s="695">
        <f>(data4!I3+data4!J3)/10000</f>
        <v>0</v>
      </c>
      <c r="DL46" s="695"/>
      <c r="DM46" s="695"/>
      <c r="DN46" s="695"/>
      <c r="DO46" s="695"/>
      <c r="DP46" s="695">
        <f>data4!L3/10000</f>
        <v>0</v>
      </c>
      <c r="DQ46" s="695"/>
      <c r="DR46" s="695"/>
      <c r="DT46" s="464"/>
      <c r="DU46" s="464"/>
      <c r="DV46" s="659"/>
      <c r="DW46" s="659"/>
    </row>
    <row r="47" spans="2:127" ht="3" customHeight="1" x14ac:dyDescent="0.25">
      <c r="J47" s="445"/>
      <c r="K47" s="721"/>
      <c r="L47" s="714"/>
      <c r="M47" s="714"/>
      <c r="N47" s="402"/>
      <c r="O47" s="706"/>
      <c r="P47" s="706"/>
      <c r="Q47" s="706"/>
      <c r="R47" s="706"/>
      <c r="S47" s="706"/>
      <c r="T47" s="706"/>
      <c r="U47" s="706"/>
      <c r="V47" s="404"/>
      <c r="W47" s="407"/>
      <c r="X47" s="706"/>
      <c r="Y47" s="706"/>
      <c r="Z47" s="706"/>
      <c r="AA47" s="706"/>
      <c r="AB47" s="706"/>
      <c r="AC47" s="706"/>
      <c r="AD47" s="404"/>
      <c r="AE47" s="705"/>
      <c r="AF47" s="705"/>
      <c r="AG47" s="705"/>
      <c r="AH47" s="705"/>
      <c r="AI47" s="705"/>
      <c r="AJ47" s="705"/>
      <c r="AK47" s="705"/>
      <c r="AL47" s="705"/>
      <c r="AM47" s="407"/>
      <c r="AN47" s="407"/>
      <c r="AO47" s="707"/>
      <c r="AP47" s="707"/>
      <c r="AQ47" s="406"/>
      <c r="AR47" s="407"/>
      <c r="AS47" s="706"/>
      <c r="AT47" s="706"/>
      <c r="AU47" s="706"/>
      <c r="AV47" s="706"/>
      <c r="AW47" s="706"/>
      <c r="AX47" s="706"/>
      <c r="AY47" s="706"/>
      <c r="AZ47" s="706"/>
      <c r="BA47" s="407"/>
      <c r="BB47" s="697"/>
      <c r="BC47" s="697"/>
      <c r="BD47" s="697"/>
      <c r="BE47" s="697"/>
      <c r="BF47" s="697"/>
      <c r="BG47" s="408"/>
      <c r="BH47" s="408"/>
      <c r="BI47" s="698"/>
      <c r="BJ47" s="698"/>
      <c r="BK47" s="698"/>
      <c r="BL47" s="698"/>
      <c r="BM47" s="698"/>
      <c r="BN47" s="698"/>
      <c r="BO47" s="698"/>
      <c r="CF47" s="726"/>
      <c r="CG47" s="726"/>
      <c r="CH47" s="726"/>
      <c r="CI47" s="695"/>
      <c r="CJ47" s="695"/>
      <c r="CK47" s="695"/>
      <c r="CL47" s="695"/>
      <c r="CO47" s="695"/>
      <c r="CP47" s="695"/>
      <c r="CQ47" s="695"/>
      <c r="CR47" s="695"/>
      <c r="CS47" s="695"/>
      <c r="CT47" s="695"/>
      <c r="CU47" s="695"/>
      <c r="CV47" s="695"/>
      <c r="CW47" s="695"/>
      <c r="CX47" s="695"/>
      <c r="CY47" s="695"/>
      <c r="CZ47" s="695"/>
      <c r="DA47" s="695"/>
      <c r="DB47" s="695"/>
      <c r="DC47" s="695"/>
      <c r="DD47" s="695"/>
      <c r="DE47" s="695"/>
      <c r="DF47" s="695"/>
      <c r="DG47" s="695"/>
      <c r="DH47" s="695"/>
      <c r="DI47" s="695"/>
      <c r="DK47" s="695"/>
      <c r="DL47" s="695"/>
      <c r="DM47" s="695"/>
      <c r="DN47" s="695"/>
      <c r="DO47" s="695"/>
      <c r="DP47" s="695"/>
      <c r="DQ47" s="695"/>
      <c r="DR47" s="695"/>
      <c r="DT47" s="464"/>
      <c r="DU47" s="464"/>
      <c r="DV47" s="659"/>
      <c r="DW47" s="659"/>
    </row>
    <row r="48" spans="2:127" ht="3" customHeight="1" x14ac:dyDescent="0.25">
      <c r="J48" s="445"/>
      <c r="K48" s="446"/>
      <c r="L48" s="402"/>
      <c r="M48" s="402"/>
      <c r="N48" s="402"/>
      <c r="O48" s="404"/>
      <c r="P48" s="404"/>
      <c r="Q48" s="404"/>
      <c r="R48" s="404"/>
      <c r="S48" s="404"/>
      <c r="T48" s="404"/>
      <c r="U48" s="404"/>
      <c r="V48" s="404"/>
      <c r="W48" s="407"/>
      <c r="X48" s="404"/>
      <c r="Y48" s="404"/>
      <c r="Z48" s="404"/>
      <c r="AA48" s="404"/>
      <c r="AB48" s="404"/>
      <c r="AC48" s="404"/>
      <c r="AD48" s="404"/>
      <c r="AE48" s="409"/>
      <c r="AF48" s="409"/>
      <c r="AG48" s="409"/>
      <c r="AH48" s="409"/>
      <c r="AI48" s="409"/>
      <c r="AJ48" s="409"/>
      <c r="AK48" s="409"/>
      <c r="AL48" s="409"/>
      <c r="AM48" s="407"/>
      <c r="AN48" s="407"/>
      <c r="AO48" s="406"/>
      <c r="AP48" s="406"/>
      <c r="AQ48" s="406"/>
      <c r="AR48" s="407"/>
      <c r="AS48" s="404"/>
      <c r="AT48" s="404"/>
      <c r="AU48" s="404"/>
      <c r="AV48" s="404"/>
      <c r="AW48" s="404"/>
      <c r="AX48" s="404"/>
      <c r="AY48" s="404"/>
      <c r="AZ48" s="404"/>
      <c r="BA48" s="407"/>
      <c r="BB48" s="435"/>
      <c r="BC48" s="435"/>
      <c r="BD48" s="435"/>
      <c r="BE48" s="435"/>
      <c r="BF48" s="435"/>
      <c r="BG48" s="408"/>
      <c r="BH48" s="408"/>
      <c r="BI48" s="415"/>
      <c r="BJ48" s="415"/>
      <c r="BK48" s="415"/>
      <c r="BL48" s="415"/>
      <c r="BM48" s="415"/>
      <c r="BN48" s="415"/>
      <c r="BO48" s="415"/>
      <c r="CF48" s="726"/>
      <c r="CG48" s="726"/>
      <c r="CH48" s="726"/>
      <c r="CI48" s="695"/>
      <c r="CJ48" s="695"/>
      <c r="CK48" s="695"/>
      <c r="CL48" s="695"/>
      <c r="CO48" s="695"/>
      <c r="CP48" s="695"/>
      <c r="CQ48" s="695"/>
      <c r="CR48" s="695"/>
      <c r="CS48" s="695"/>
      <c r="CT48" s="695"/>
      <c r="CU48" s="695"/>
      <c r="CV48" s="695"/>
      <c r="CW48" s="695"/>
      <c r="CX48" s="695"/>
      <c r="CY48" s="695"/>
      <c r="CZ48" s="695"/>
      <c r="DA48" s="695"/>
      <c r="DB48" s="695"/>
      <c r="DC48" s="695"/>
      <c r="DD48" s="695"/>
      <c r="DE48" s="695"/>
      <c r="DF48" s="695"/>
      <c r="DG48" s="695"/>
      <c r="DH48" s="695"/>
      <c r="DI48" s="695"/>
      <c r="DK48" s="695"/>
      <c r="DL48" s="695"/>
      <c r="DM48" s="695"/>
      <c r="DN48" s="695"/>
      <c r="DO48" s="695"/>
      <c r="DP48" s="695"/>
      <c r="DQ48" s="695"/>
      <c r="DR48" s="695"/>
      <c r="DT48" s="464"/>
      <c r="DU48" s="464"/>
      <c r="DV48" s="659"/>
      <c r="DW48" s="659"/>
    </row>
    <row r="49" spans="10:128" ht="3" customHeight="1" x14ac:dyDescent="0.25">
      <c r="J49" s="445"/>
      <c r="K49" s="446"/>
      <c r="L49" s="402"/>
      <c r="M49" s="402"/>
      <c r="N49" s="402"/>
      <c r="O49" s="404"/>
      <c r="P49" s="404"/>
      <c r="Q49" s="404"/>
      <c r="R49" s="404"/>
      <c r="S49" s="404"/>
      <c r="T49" s="404"/>
      <c r="U49" s="404"/>
      <c r="V49" s="404"/>
      <c r="W49" s="407"/>
      <c r="X49" s="404"/>
      <c r="Y49" s="404"/>
      <c r="Z49" s="404"/>
      <c r="AA49" s="404"/>
      <c r="AB49" s="404"/>
      <c r="AC49" s="404"/>
      <c r="AD49" s="404"/>
      <c r="AE49" s="409"/>
      <c r="AF49" s="409"/>
      <c r="AG49" s="409"/>
      <c r="AH49" s="409"/>
      <c r="AI49" s="409"/>
      <c r="AJ49" s="409"/>
      <c r="AK49" s="409"/>
      <c r="AL49" s="409"/>
      <c r="AM49" s="407"/>
      <c r="AN49" s="407"/>
      <c r="AO49" s="406"/>
      <c r="AP49" s="406"/>
      <c r="AQ49" s="406"/>
      <c r="AR49" s="407"/>
      <c r="AS49" s="404"/>
      <c r="AT49" s="404"/>
      <c r="AU49" s="404"/>
      <c r="AV49" s="404"/>
      <c r="AW49" s="404"/>
      <c r="AX49" s="404"/>
      <c r="AY49" s="404"/>
      <c r="AZ49" s="404"/>
      <c r="BA49" s="407"/>
      <c r="BB49" s="435"/>
      <c r="BC49" s="435"/>
      <c r="BD49" s="435"/>
      <c r="BE49" s="435"/>
      <c r="BF49" s="435"/>
      <c r="BG49" s="408"/>
      <c r="BH49" s="408"/>
      <c r="BI49" s="415"/>
      <c r="BJ49" s="415"/>
      <c r="BK49" s="415"/>
      <c r="BL49" s="415"/>
      <c r="BM49" s="415"/>
      <c r="BN49" s="415"/>
      <c r="BO49" s="415"/>
      <c r="CF49" s="726"/>
      <c r="CG49" s="726"/>
      <c r="CH49" s="726"/>
      <c r="CI49" s="695"/>
      <c r="CJ49" s="695"/>
      <c r="CK49" s="695"/>
      <c r="CL49" s="695"/>
      <c r="CO49" s="695"/>
      <c r="CP49" s="695"/>
      <c r="CQ49" s="695"/>
      <c r="CR49" s="695"/>
      <c r="CS49" s="695"/>
      <c r="CT49" s="695"/>
      <c r="CU49" s="695"/>
      <c r="CV49" s="695"/>
      <c r="CW49" s="695"/>
      <c r="CX49" s="695"/>
      <c r="CY49" s="695"/>
      <c r="CZ49" s="695"/>
      <c r="DA49" s="695"/>
      <c r="DB49" s="695"/>
      <c r="DC49" s="695"/>
      <c r="DD49" s="695"/>
      <c r="DE49" s="695"/>
      <c r="DF49" s="695"/>
      <c r="DG49" s="695"/>
      <c r="DH49" s="695"/>
      <c r="DI49" s="695"/>
      <c r="DK49" s="695"/>
      <c r="DL49" s="695"/>
      <c r="DM49" s="695"/>
      <c r="DN49" s="695"/>
      <c r="DO49" s="695"/>
      <c r="DP49" s="695"/>
      <c r="DQ49" s="695"/>
      <c r="DR49" s="695"/>
      <c r="DT49" s="464"/>
      <c r="DU49" s="464"/>
      <c r="DV49" s="659"/>
      <c r="DW49" s="659"/>
    </row>
    <row r="50" spans="10:128" ht="3" customHeight="1" x14ac:dyDescent="0.25">
      <c r="J50" s="445"/>
      <c r="K50" s="447"/>
      <c r="L50" s="411"/>
      <c r="M50" s="411"/>
      <c r="N50" s="411"/>
      <c r="O50" s="407"/>
      <c r="P50" s="407"/>
      <c r="Q50" s="407"/>
      <c r="R50" s="407"/>
      <c r="S50" s="407"/>
      <c r="T50" s="407"/>
      <c r="U50" s="407"/>
      <c r="V50" s="407"/>
      <c r="W50" s="407"/>
      <c r="X50" s="407"/>
      <c r="Y50" s="407"/>
      <c r="Z50" s="407"/>
      <c r="AA50" s="407"/>
      <c r="AB50" s="407"/>
      <c r="AC50" s="407"/>
      <c r="AD50" s="407"/>
      <c r="AE50" s="412"/>
      <c r="AF50" s="412"/>
      <c r="AG50" s="412"/>
      <c r="AH50" s="412"/>
      <c r="AI50" s="412"/>
      <c r="AJ50" s="412"/>
      <c r="AK50" s="412"/>
      <c r="AL50" s="412"/>
      <c r="AM50" s="407"/>
      <c r="AN50" s="407"/>
      <c r="AO50" s="413"/>
      <c r="AP50" s="413"/>
      <c r="AQ50" s="413"/>
      <c r="AR50" s="407"/>
      <c r="AS50" s="407"/>
      <c r="AT50" s="407"/>
      <c r="AU50" s="407"/>
      <c r="AV50" s="407"/>
      <c r="AW50" s="407"/>
      <c r="AX50" s="407"/>
      <c r="AY50" s="407"/>
      <c r="AZ50" s="407"/>
      <c r="BA50" s="407"/>
      <c r="BB50" s="440"/>
      <c r="BC50" s="440"/>
      <c r="BD50" s="440"/>
      <c r="BE50" s="440"/>
      <c r="BF50" s="441"/>
      <c r="BG50" s="408"/>
      <c r="BH50" s="408"/>
      <c r="BI50" s="414"/>
      <c r="BJ50" s="414"/>
      <c r="BK50" s="414"/>
      <c r="BL50" s="414"/>
      <c r="BM50" s="414"/>
      <c r="BN50" s="414"/>
      <c r="BO50" s="414"/>
      <c r="DC50" s="464"/>
    </row>
    <row r="51" spans="10:128" ht="3" customHeight="1" x14ac:dyDescent="0.25">
      <c r="J51" s="445"/>
      <c r="K51" s="447"/>
      <c r="L51" s="411"/>
      <c r="M51" s="411"/>
      <c r="N51" s="411"/>
      <c r="O51" s="407"/>
      <c r="P51" s="407"/>
      <c r="Q51" s="407"/>
      <c r="R51" s="407"/>
      <c r="S51" s="407"/>
      <c r="T51" s="407"/>
      <c r="U51" s="407"/>
      <c r="V51" s="407"/>
      <c r="W51" s="407"/>
      <c r="X51" s="407"/>
      <c r="Y51" s="407"/>
      <c r="Z51" s="407"/>
      <c r="AA51" s="407"/>
      <c r="AB51" s="407"/>
      <c r="AC51" s="407"/>
      <c r="AD51" s="407"/>
      <c r="AE51" s="412"/>
      <c r="AF51" s="412"/>
      <c r="AG51" s="412"/>
      <c r="AH51" s="412"/>
      <c r="AI51" s="412"/>
      <c r="AJ51" s="412"/>
      <c r="AK51" s="412"/>
      <c r="AL51" s="412"/>
      <c r="AM51" s="407"/>
      <c r="AN51" s="407"/>
      <c r="AO51" s="413"/>
      <c r="AP51" s="413"/>
      <c r="AQ51" s="413"/>
      <c r="AR51" s="407"/>
      <c r="AS51" s="407"/>
      <c r="AT51" s="407"/>
      <c r="AU51" s="407"/>
      <c r="AV51" s="407"/>
      <c r="AW51" s="407"/>
      <c r="AX51" s="407"/>
      <c r="AY51" s="407"/>
      <c r="AZ51" s="407"/>
      <c r="BA51" s="407"/>
      <c r="BB51" s="440"/>
      <c r="BC51" s="440"/>
      <c r="BD51" s="440"/>
      <c r="BE51" s="440"/>
      <c r="BF51" s="441"/>
      <c r="BG51" s="408"/>
      <c r="BH51" s="408"/>
      <c r="BI51" s="414"/>
      <c r="BJ51" s="414"/>
      <c r="BK51" s="414"/>
      <c r="BL51" s="414"/>
      <c r="BM51" s="414"/>
      <c r="BN51" s="414"/>
      <c r="BO51" s="414"/>
      <c r="DC51" s="464"/>
    </row>
    <row r="52" spans="10:128" ht="3" customHeight="1" x14ac:dyDescent="0.25">
      <c r="J52" s="445"/>
      <c r="K52" s="447"/>
      <c r="L52" s="411"/>
      <c r="M52" s="411"/>
      <c r="N52" s="411"/>
      <c r="O52" s="405"/>
      <c r="P52" s="405"/>
      <c r="Q52" s="405"/>
      <c r="R52" s="405"/>
      <c r="S52" s="405"/>
      <c r="T52" s="405"/>
      <c r="U52" s="405"/>
      <c r="V52" s="404"/>
      <c r="W52" s="407"/>
      <c r="X52" s="407"/>
      <c r="Y52" s="407"/>
      <c r="Z52" s="407"/>
      <c r="AA52" s="407"/>
      <c r="AB52" s="407"/>
      <c r="AC52" s="407"/>
      <c r="AD52" s="407"/>
      <c r="AE52" s="412"/>
      <c r="AF52" s="412"/>
      <c r="AG52" s="412"/>
      <c r="AH52" s="412"/>
      <c r="AI52" s="412"/>
      <c r="AJ52" s="412"/>
      <c r="AK52" s="412"/>
      <c r="AL52" s="412"/>
      <c r="AM52" s="407"/>
      <c r="AN52" s="407"/>
      <c r="AO52" s="413"/>
      <c r="AP52" s="413"/>
      <c r="AQ52" s="413"/>
      <c r="AR52" s="407"/>
      <c r="AS52" s="407"/>
      <c r="AT52" s="407"/>
      <c r="AU52" s="407"/>
      <c r="AV52" s="407"/>
      <c r="AW52" s="407"/>
      <c r="AX52" s="407"/>
      <c r="AY52" s="407"/>
      <c r="AZ52" s="407"/>
      <c r="BA52" s="407"/>
      <c r="BB52" s="440"/>
      <c r="BC52" s="440"/>
      <c r="BD52" s="440"/>
      <c r="BE52" s="440"/>
      <c r="BF52" s="441"/>
      <c r="BG52" s="408"/>
      <c r="BH52" s="408"/>
      <c r="BI52" s="414"/>
      <c r="BJ52" s="414"/>
      <c r="BK52" s="414"/>
      <c r="BL52" s="414"/>
      <c r="BM52" s="414"/>
      <c r="BN52" s="414"/>
      <c r="BO52" s="414"/>
      <c r="DC52" s="464"/>
    </row>
    <row r="53" spans="10:128" ht="3" customHeight="1" x14ac:dyDescent="0.25">
      <c r="J53" s="445"/>
      <c r="K53" s="447"/>
      <c r="L53" s="411"/>
      <c r="M53" s="411"/>
      <c r="N53" s="411"/>
      <c r="O53" s="405"/>
      <c r="P53" s="405"/>
      <c r="Q53" s="405"/>
      <c r="R53" s="405"/>
      <c r="S53" s="405"/>
      <c r="T53" s="405"/>
      <c r="U53" s="405"/>
      <c r="V53" s="404"/>
      <c r="W53" s="407"/>
      <c r="X53" s="407"/>
      <c r="Y53" s="407"/>
      <c r="Z53" s="407"/>
      <c r="AA53" s="407"/>
      <c r="AB53" s="407"/>
      <c r="AC53" s="407"/>
      <c r="AD53" s="407"/>
      <c r="AE53" s="412"/>
      <c r="AF53" s="412"/>
      <c r="AG53" s="412"/>
      <c r="AH53" s="412"/>
      <c r="AI53" s="412"/>
      <c r="AJ53" s="412"/>
      <c r="AK53" s="412"/>
      <c r="AL53" s="412"/>
      <c r="AM53" s="407"/>
      <c r="AN53" s="407"/>
      <c r="AO53" s="413"/>
      <c r="AP53" s="413"/>
      <c r="AQ53" s="413"/>
      <c r="AR53" s="407"/>
      <c r="AS53" s="407"/>
      <c r="AT53" s="407"/>
      <c r="AU53" s="407"/>
      <c r="AV53" s="407"/>
      <c r="AW53" s="407"/>
      <c r="AX53" s="407"/>
      <c r="AY53" s="407"/>
      <c r="AZ53" s="407"/>
      <c r="BA53" s="407"/>
      <c r="BB53" s="440"/>
      <c r="BC53" s="440"/>
      <c r="BD53" s="440"/>
      <c r="BE53" s="440"/>
      <c r="BF53" s="441"/>
      <c r="BG53" s="408"/>
      <c r="BH53" s="408"/>
      <c r="BI53" s="414"/>
      <c r="BJ53" s="414"/>
      <c r="BK53" s="414"/>
      <c r="BL53" s="414"/>
      <c r="BM53" s="414"/>
      <c r="BN53" s="414"/>
      <c r="BO53" s="414"/>
      <c r="DC53" s="464"/>
    </row>
    <row r="54" spans="10:128" ht="3" customHeight="1" x14ac:dyDescent="0.25">
      <c r="J54" s="445"/>
      <c r="K54" s="721" t="str">
        <f>data3!D2</f>
        <v>3</v>
      </c>
      <c r="L54" s="714">
        <f>data3!T2</f>
        <v>0</v>
      </c>
      <c r="M54" s="714"/>
      <c r="N54" s="402"/>
      <c r="O54" s="706" t="str">
        <f>IF(data3!AJ$2="","",data3!AJ$2)</f>
        <v/>
      </c>
      <c r="P54" s="706"/>
      <c r="Q54" s="706"/>
      <c r="R54" s="706"/>
      <c r="S54" s="706"/>
      <c r="T54" s="706"/>
      <c r="U54" s="706"/>
      <c r="V54" s="404"/>
      <c r="W54" s="407"/>
      <c r="X54" s="706" t="str">
        <f>IF(data3!BA$2="","",data3!BA$2)</f>
        <v/>
      </c>
      <c r="Y54" s="706" t="e">
        <f>data3!#REF!</f>
        <v>#REF!</v>
      </c>
      <c r="Z54" s="706"/>
      <c r="AA54" s="706"/>
      <c r="AB54" s="706"/>
      <c r="AC54" s="706"/>
      <c r="AD54" s="404"/>
      <c r="AE54" s="705">
        <f>data3!K4</f>
        <v>0</v>
      </c>
      <c r="AF54" s="705"/>
      <c r="AG54" s="705"/>
      <c r="AH54" s="705"/>
      <c r="AI54" s="705"/>
      <c r="AJ54" s="705"/>
      <c r="AK54" s="705"/>
      <c r="AL54" s="705"/>
      <c r="AM54" s="407"/>
      <c r="AN54" s="407"/>
      <c r="AO54" s="707" t="str">
        <f>IF(data3!BR$2="","",data3!BR$2)</f>
        <v/>
      </c>
      <c r="AP54" s="707"/>
      <c r="AQ54" s="406"/>
      <c r="AR54" s="407"/>
      <c r="AS54" s="706" t="str">
        <f>IF(data3!CL$2="","",data3!CL$2)</f>
        <v/>
      </c>
      <c r="AT54" s="706"/>
      <c r="AU54" s="706"/>
      <c r="AV54" s="706"/>
      <c r="AW54" s="706"/>
      <c r="AX54" s="706"/>
      <c r="AY54" s="706"/>
      <c r="AZ54" s="706"/>
      <c r="BA54" s="407"/>
      <c r="BB54" s="697">
        <f>data3!DC2</f>
        <v>0</v>
      </c>
      <c r="BC54" s="697"/>
      <c r="BD54" s="697"/>
      <c r="BE54" s="697"/>
      <c r="BF54" s="697"/>
      <c r="BG54" s="408"/>
      <c r="BH54" s="408"/>
      <c r="BI54" s="698">
        <f>data3!AC4</f>
        <v>0</v>
      </c>
      <c r="BJ54" s="698"/>
      <c r="BK54" s="698"/>
      <c r="BL54" s="698"/>
      <c r="BM54" s="698"/>
      <c r="BN54" s="698"/>
      <c r="BO54" s="698"/>
    </row>
    <row r="55" spans="10:128" ht="3" customHeight="1" x14ac:dyDescent="0.25">
      <c r="J55" s="445"/>
      <c r="K55" s="721"/>
      <c r="L55" s="714"/>
      <c r="M55" s="714"/>
      <c r="N55" s="402"/>
      <c r="O55" s="706"/>
      <c r="P55" s="706"/>
      <c r="Q55" s="706"/>
      <c r="R55" s="706"/>
      <c r="S55" s="706"/>
      <c r="T55" s="706"/>
      <c r="U55" s="706"/>
      <c r="V55" s="404"/>
      <c r="W55" s="407"/>
      <c r="X55" s="706"/>
      <c r="Y55" s="706"/>
      <c r="Z55" s="706"/>
      <c r="AA55" s="706"/>
      <c r="AB55" s="706"/>
      <c r="AC55" s="706"/>
      <c r="AD55" s="404"/>
      <c r="AE55" s="705"/>
      <c r="AF55" s="705"/>
      <c r="AG55" s="705"/>
      <c r="AH55" s="705"/>
      <c r="AI55" s="705"/>
      <c r="AJ55" s="705"/>
      <c r="AK55" s="705"/>
      <c r="AL55" s="705"/>
      <c r="AM55" s="407"/>
      <c r="AN55" s="407"/>
      <c r="AO55" s="707"/>
      <c r="AP55" s="707"/>
      <c r="AQ55" s="406"/>
      <c r="AR55" s="407"/>
      <c r="AS55" s="706"/>
      <c r="AT55" s="706"/>
      <c r="AU55" s="706"/>
      <c r="AV55" s="706"/>
      <c r="AW55" s="706"/>
      <c r="AX55" s="706"/>
      <c r="AY55" s="706"/>
      <c r="AZ55" s="706"/>
      <c r="BA55" s="407"/>
      <c r="BB55" s="697"/>
      <c r="BC55" s="697"/>
      <c r="BD55" s="697"/>
      <c r="BE55" s="697"/>
      <c r="BF55" s="697"/>
      <c r="BG55" s="408"/>
      <c r="BH55" s="408"/>
      <c r="BI55" s="698"/>
      <c r="BJ55" s="698"/>
      <c r="BK55" s="698"/>
      <c r="BL55" s="698"/>
      <c r="BM55" s="698"/>
      <c r="BN55" s="698"/>
      <c r="BO55" s="698"/>
      <c r="DU55" s="17"/>
    </row>
    <row r="56" spans="10:128" ht="3" customHeight="1" x14ac:dyDescent="0.25">
      <c r="J56" s="445"/>
      <c r="K56" s="721"/>
      <c r="L56" s="714"/>
      <c r="M56" s="714"/>
      <c r="N56" s="402"/>
      <c r="O56" s="706"/>
      <c r="P56" s="706"/>
      <c r="Q56" s="706"/>
      <c r="R56" s="706"/>
      <c r="S56" s="706"/>
      <c r="T56" s="706"/>
      <c r="U56" s="706"/>
      <c r="V56" s="404"/>
      <c r="W56" s="407"/>
      <c r="X56" s="706"/>
      <c r="Y56" s="706"/>
      <c r="Z56" s="706"/>
      <c r="AA56" s="706"/>
      <c r="AB56" s="706"/>
      <c r="AC56" s="706"/>
      <c r="AD56" s="404"/>
      <c r="AE56" s="705"/>
      <c r="AF56" s="705"/>
      <c r="AG56" s="705"/>
      <c r="AH56" s="705"/>
      <c r="AI56" s="705"/>
      <c r="AJ56" s="705"/>
      <c r="AK56" s="705"/>
      <c r="AL56" s="705"/>
      <c r="AM56" s="407"/>
      <c r="AN56" s="407"/>
      <c r="AO56" s="707"/>
      <c r="AP56" s="707"/>
      <c r="AQ56" s="406"/>
      <c r="AR56" s="407"/>
      <c r="AS56" s="706"/>
      <c r="AT56" s="706"/>
      <c r="AU56" s="706"/>
      <c r="AV56" s="706"/>
      <c r="AW56" s="706"/>
      <c r="AX56" s="706"/>
      <c r="AY56" s="706"/>
      <c r="AZ56" s="706"/>
      <c r="BA56" s="407"/>
      <c r="BB56" s="697"/>
      <c r="BC56" s="697"/>
      <c r="BD56" s="697"/>
      <c r="BE56" s="697"/>
      <c r="BF56" s="697"/>
      <c r="BG56" s="408"/>
      <c r="BH56" s="408"/>
      <c r="BI56" s="698"/>
      <c r="BJ56" s="698"/>
      <c r="BK56" s="698"/>
      <c r="BL56" s="698"/>
      <c r="BM56" s="698"/>
      <c r="BN56" s="698"/>
      <c r="BO56" s="698"/>
      <c r="CU56" s="700">
        <f>data5!B2</f>
        <v>0</v>
      </c>
      <c r="CV56" s="700"/>
      <c r="CW56" s="700"/>
      <c r="CX56" s="700"/>
      <c r="CY56" s="700"/>
      <c r="CZ56" s="700"/>
      <c r="DA56" s="700"/>
      <c r="DB56" s="700"/>
      <c r="DC56" s="700"/>
      <c r="DD56" s="700"/>
      <c r="DE56" s="422"/>
      <c r="DF56" s="422"/>
      <c r="DG56" s="422"/>
      <c r="DH56" s="422"/>
      <c r="DI56" s="422"/>
      <c r="DJ56" s="422"/>
      <c r="DK56" s="422"/>
      <c r="DL56" s="422"/>
      <c r="DM56" s="422"/>
      <c r="DN56" s="700">
        <f>data5!S2</f>
        <v>0</v>
      </c>
      <c r="DO56" s="700"/>
      <c r="DP56" s="700"/>
      <c r="DQ56" s="700"/>
      <c r="DR56" s="700"/>
      <c r="DS56" s="700"/>
      <c r="DT56" s="700"/>
      <c r="DU56" s="700"/>
      <c r="DV56" s="14"/>
      <c r="DW56" s="14"/>
    </row>
    <row r="57" spans="10:128" ht="3" customHeight="1" x14ac:dyDescent="0.25">
      <c r="J57" s="445"/>
      <c r="K57" s="446"/>
      <c r="L57" s="402"/>
      <c r="M57" s="402"/>
      <c r="N57" s="402"/>
      <c r="O57" s="404"/>
      <c r="P57" s="404"/>
      <c r="Q57" s="404"/>
      <c r="R57" s="404"/>
      <c r="S57" s="404"/>
      <c r="T57" s="404"/>
      <c r="U57" s="404"/>
      <c r="V57" s="404"/>
      <c r="W57" s="407"/>
      <c r="X57" s="404"/>
      <c r="Y57" s="404"/>
      <c r="Z57" s="404"/>
      <c r="AA57" s="404"/>
      <c r="AB57" s="404"/>
      <c r="AC57" s="404"/>
      <c r="AD57" s="404"/>
      <c r="AE57" s="409"/>
      <c r="AF57" s="409"/>
      <c r="AG57" s="409"/>
      <c r="AH57" s="409"/>
      <c r="AI57" s="409"/>
      <c r="AJ57" s="409"/>
      <c r="AK57" s="409"/>
      <c r="AL57" s="409"/>
      <c r="AM57" s="407"/>
      <c r="AN57" s="407"/>
      <c r="AO57" s="406"/>
      <c r="AP57" s="406"/>
      <c r="AQ57" s="406"/>
      <c r="AR57" s="407"/>
      <c r="AS57" s="404"/>
      <c r="AT57" s="404"/>
      <c r="AU57" s="404"/>
      <c r="AV57" s="404"/>
      <c r="AW57" s="404"/>
      <c r="AX57" s="404"/>
      <c r="AY57" s="404"/>
      <c r="AZ57" s="404"/>
      <c r="BA57" s="407"/>
      <c r="BB57" s="435"/>
      <c r="BC57" s="435"/>
      <c r="BD57" s="435"/>
      <c r="BE57" s="435"/>
      <c r="BF57" s="435"/>
      <c r="BG57" s="408"/>
      <c r="BH57" s="408"/>
      <c r="BI57" s="415"/>
      <c r="BJ57" s="415"/>
      <c r="BK57" s="415"/>
      <c r="BL57" s="415"/>
      <c r="BM57" s="415"/>
      <c r="BN57" s="415"/>
      <c r="BO57" s="415"/>
      <c r="CU57" s="700"/>
      <c r="CV57" s="700"/>
      <c r="CW57" s="700"/>
      <c r="CX57" s="700"/>
      <c r="CY57" s="700"/>
      <c r="CZ57" s="700"/>
      <c r="DA57" s="700"/>
      <c r="DB57" s="700"/>
      <c r="DC57" s="700"/>
      <c r="DD57" s="700"/>
      <c r="DE57" s="422"/>
      <c r="DF57" s="422"/>
      <c r="DG57" s="422"/>
      <c r="DH57" s="422"/>
      <c r="DI57" s="422"/>
      <c r="DJ57" s="422"/>
      <c r="DK57" s="422"/>
      <c r="DL57" s="422"/>
      <c r="DM57" s="422"/>
      <c r="DN57" s="700"/>
      <c r="DO57" s="700"/>
      <c r="DP57" s="700"/>
      <c r="DQ57" s="700"/>
      <c r="DR57" s="700"/>
      <c r="DS57" s="700"/>
      <c r="DT57" s="700"/>
      <c r="DU57" s="700"/>
      <c r="DV57" s="14"/>
      <c r="DW57" s="14"/>
    </row>
    <row r="58" spans="10:128" ht="3" customHeight="1" x14ac:dyDescent="0.25">
      <c r="J58" s="445"/>
      <c r="K58" s="447"/>
      <c r="L58" s="411"/>
      <c r="M58" s="411"/>
      <c r="N58" s="411"/>
      <c r="O58" s="407"/>
      <c r="P58" s="407"/>
      <c r="Q58" s="407"/>
      <c r="R58" s="407"/>
      <c r="S58" s="407"/>
      <c r="T58" s="407"/>
      <c r="U58" s="407"/>
      <c r="V58" s="407"/>
      <c r="W58" s="407"/>
      <c r="X58" s="407"/>
      <c r="Y58" s="407"/>
      <c r="Z58" s="407"/>
      <c r="AA58" s="407"/>
      <c r="AB58" s="407"/>
      <c r="AC58" s="407"/>
      <c r="AD58" s="407"/>
      <c r="AE58" s="412"/>
      <c r="AF58" s="412"/>
      <c r="AG58" s="412"/>
      <c r="AH58" s="412"/>
      <c r="AI58" s="412"/>
      <c r="AJ58" s="412"/>
      <c r="AK58" s="412"/>
      <c r="AL58" s="412"/>
      <c r="AM58" s="407"/>
      <c r="AN58" s="407"/>
      <c r="AO58" s="413"/>
      <c r="AP58" s="413"/>
      <c r="AQ58" s="413"/>
      <c r="AR58" s="407"/>
      <c r="AS58" s="407"/>
      <c r="AT58" s="407"/>
      <c r="AU58" s="407"/>
      <c r="AV58" s="407"/>
      <c r="AW58" s="407"/>
      <c r="AX58" s="407"/>
      <c r="AY58" s="407"/>
      <c r="AZ58" s="407"/>
      <c r="BA58" s="407"/>
      <c r="BB58" s="440"/>
      <c r="BC58" s="440"/>
      <c r="BD58" s="440"/>
      <c r="BE58" s="440"/>
      <c r="BF58" s="441"/>
      <c r="BG58" s="408"/>
      <c r="BH58" s="408"/>
      <c r="BI58" s="414"/>
      <c r="BJ58" s="414"/>
      <c r="BK58" s="414"/>
      <c r="BL58" s="414"/>
      <c r="BM58" s="414"/>
      <c r="BN58" s="414"/>
      <c r="BO58" s="414"/>
      <c r="CU58" s="700"/>
      <c r="CV58" s="700"/>
      <c r="CW58" s="700"/>
      <c r="CX58" s="700"/>
      <c r="CY58" s="700"/>
      <c r="CZ58" s="700"/>
      <c r="DA58" s="700"/>
      <c r="DB58" s="700"/>
      <c r="DC58" s="700"/>
      <c r="DD58" s="700"/>
      <c r="DE58" s="422"/>
      <c r="DF58" s="422"/>
      <c r="DG58" s="422"/>
      <c r="DH58" s="422"/>
      <c r="DI58" s="422"/>
      <c r="DJ58" s="422"/>
      <c r="DK58" s="422"/>
      <c r="DL58" s="422"/>
      <c r="DM58" s="422"/>
      <c r="DN58" s="700"/>
      <c r="DO58" s="700"/>
      <c r="DP58" s="700"/>
      <c r="DQ58" s="700"/>
      <c r="DR58" s="700"/>
      <c r="DS58" s="700"/>
      <c r="DT58" s="700"/>
      <c r="DU58" s="700"/>
      <c r="DV58" s="14"/>
      <c r="DW58" s="14"/>
    </row>
    <row r="59" spans="10:128" ht="3" customHeight="1" x14ac:dyDescent="0.25">
      <c r="J59" s="445"/>
      <c r="K59" s="447"/>
      <c r="L59" s="411"/>
      <c r="M59" s="411"/>
      <c r="N59" s="411"/>
      <c r="O59" s="407"/>
      <c r="P59" s="407"/>
      <c r="Q59" s="407"/>
      <c r="R59" s="407"/>
      <c r="S59" s="407"/>
      <c r="T59" s="407"/>
      <c r="U59" s="407"/>
      <c r="V59" s="407"/>
      <c r="W59" s="407"/>
      <c r="X59" s="407"/>
      <c r="Y59" s="407"/>
      <c r="Z59" s="407"/>
      <c r="AA59" s="407"/>
      <c r="AB59" s="407"/>
      <c r="AC59" s="407"/>
      <c r="AD59" s="407"/>
      <c r="AE59" s="412"/>
      <c r="AF59" s="412"/>
      <c r="AG59" s="412"/>
      <c r="AH59" s="412"/>
      <c r="AI59" s="412"/>
      <c r="AJ59" s="412"/>
      <c r="AK59" s="412"/>
      <c r="AL59" s="412"/>
      <c r="AM59" s="407"/>
      <c r="AN59" s="407"/>
      <c r="AO59" s="413"/>
      <c r="AP59" s="413"/>
      <c r="AQ59" s="413"/>
      <c r="AR59" s="407"/>
      <c r="AS59" s="407"/>
      <c r="AT59" s="407"/>
      <c r="AU59" s="407"/>
      <c r="AV59" s="407"/>
      <c r="AW59" s="407"/>
      <c r="AX59" s="407"/>
      <c r="AY59" s="407"/>
      <c r="AZ59" s="407"/>
      <c r="BA59" s="407"/>
      <c r="BB59" s="440"/>
      <c r="BC59" s="440"/>
      <c r="BD59" s="440"/>
      <c r="BE59" s="440"/>
      <c r="BF59" s="441"/>
      <c r="BG59" s="408"/>
      <c r="BH59" s="408"/>
      <c r="BI59" s="414"/>
      <c r="BJ59" s="414"/>
      <c r="BK59" s="414"/>
      <c r="BL59" s="414"/>
      <c r="BM59" s="414"/>
      <c r="BN59" s="414"/>
      <c r="BO59" s="414"/>
      <c r="CU59" s="421"/>
      <c r="CV59" s="421"/>
      <c r="CW59" s="422"/>
      <c r="CX59" s="422"/>
      <c r="CY59" s="422"/>
      <c r="CZ59" s="422"/>
      <c r="DA59" s="422"/>
      <c r="DB59" s="422"/>
      <c r="DC59" s="422"/>
      <c r="DD59" s="422"/>
      <c r="DE59" s="422"/>
      <c r="DF59" s="422"/>
      <c r="DG59" s="422"/>
      <c r="DH59" s="422"/>
      <c r="DI59" s="422"/>
      <c r="DJ59" s="422"/>
      <c r="DK59" s="422"/>
      <c r="DL59" s="422"/>
      <c r="DM59" s="422"/>
      <c r="DN59" s="422"/>
      <c r="DO59" s="422"/>
      <c r="DP59" s="422"/>
      <c r="DQ59" s="422"/>
      <c r="DR59" s="422"/>
      <c r="DS59" s="422"/>
      <c r="DT59" s="422"/>
      <c r="DU59" s="422"/>
      <c r="DV59" s="14"/>
      <c r="DW59" s="14"/>
    </row>
    <row r="60" spans="10:128" ht="3" customHeight="1" x14ac:dyDescent="0.25">
      <c r="J60" s="445"/>
      <c r="K60" s="447"/>
      <c r="L60" s="411"/>
      <c r="M60" s="411"/>
      <c r="N60" s="411"/>
      <c r="O60" s="405"/>
      <c r="P60" s="405"/>
      <c r="Q60" s="405"/>
      <c r="R60" s="405"/>
      <c r="S60" s="405"/>
      <c r="T60" s="405"/>
      <c r="U60" s="405"/>
      <c r="V60" s="404"/>
      <c r="W60" s="407"/>
      <c r="X60" s="407"/>
      <c r="Y60" s="407"/>
      <c r="Z60" s="407"/>
      <c r="AA60" s="407"/>
      <c r="AB60" s="407"/>
      <c r="AC60" s="407"/>
      <c r="AD60" s="407"/>
      <c r="AE60" s="412"/>
      <c r="AF60" s="412"/>
      <c r="AG60" s="412"/>
      <c r="AH60" s="412"/>
      <c r="AI60" s="412"/>
      <c r="AJ60" s="412"/>
      <c r="AK60" s="412"/>
      <c r="AL60" s="412"/>
      <c r="AM60" s="407"/>
      <c r="AN60" s="407"/>
      <c r="AO60" s="413"/>
      <c r="AP60" s="413"/>
      <c r="AQ60" s="413"/>
      <c r="AR60" s="407"/>
      <c r="AS60" s="407"/>
      <c r="AT60" s="407"/>
      <c r="AU60" s="407"/>
      <c r="AV60" s="407"/>
      <c r="AW60" s="407"/>
      <c r="AX60" s="407"/>
      <c r="AY60" s="407"/>
      <c r="AZ60" s="407"/>
      <c r="BA60" s="407"/>
      <c r="BB60" s="440"/>
      <c r="BC60" s="440"/>
      <c r="BD60" s="440"/>
      <c r="BE60" s="440"/>
      <c r="BF60" s="441"/>
      <c r="BG60" s="408"/>
      <c r="BH60" s="408"/>
      <c r="BI60" s="414"/>
      <c r="BJ60" s="414"/>
      <c r="BK60" s="414"/>
      <c r="BL60" s="414"/>
      <c r="BM60" s="414"/>
      <c r="BN60" s="414"/>
      <c r="BO60" s="414"/>
      <c r="CU60" s="700">
        <f>data5!C2</f>
        <v>0</v>
      </c>
      <c r="CV60" s="700"/>
      <c r="CW60" s="700"/>
      <c r="CX60" s="700"/>
      <c r="CY60" s="700"/>
      <c r="CZ60" s="700"/>
      <c r="DA60" s="700"/>
      <c r="DB60" s="700"/>
      <c r="DC60" s="700"/>
      <c r="DD60" s="700"/>
      <c r="DE60" s="423"/>
      <c r="DF60" s="423"/>
      <c r="DG60" s="423"/>
      <c r="DH60" s="423"/>
      <c r="DI60" s="423"/>
      <c r="DJ60" s="423"/>
      <c r="DK60" s="423"/>
      <c r="DL60" s="423"/>
      <c r="DM60" s="423"/>
      <c r="DN60" s="700">
        <f>data5!T2</f>
        <v>0</v>
      </c>
      <c r="DO60" s="700"/>
      <c r="DP60" s="700"/>
      <c r="DQ60" s="700"/>
      <c r="DR60" s="700"/>
      <c r="DS60" s="700"/>
      <c r="DT60" s="700"/>
      <c r="DU60" s="700"/>
      <c r="DV60" s="14"/>
      <c r="DW60" s="14"/>
    </row>
    <row r="61" spans="10:128" ht="3" customHeight="1" x14ac:dyDescent="0.25">
      <c r="J61" s="445"/>
      <c r="K61" s="447"/>
      <c r="L61" s="411"/>
      <c r="M61" s="411"/>
      <c r="N61" s="411"/>
      <c r="O61" s="405"/>
      <c r="P61" s="405"/>
      <c r="Q61" s="405"/>
      <c r="R61" s="405"/>
      <c r="S61" s="405"/>
      <c r="T61" s="405"/>
      <c r="U61" s="405"/>
      <c r="V61" s="404"/>
      <c r="W61" s="407"/>
      <c r="X61" s="407"/>
      <c r="Y61" s="407"/>
      <c r="Z61" s="407"/>
      <c r="AA61" s="407"/>
      <c r="AB61" s="407"/>
      <c r="AC61" s="407"/>
      <c r="AD61" s="407"/>
      <c r="AE61" s="412"/>
      <c r="AF61" s="412"/>
      <c r="AG61" s="412"/>
      <c r="AH61" s="412"/>
      <c r="AI61" s="412"/>
      <c r="AJ61" s="412"/>
      <c r="AK61" s="412"/>
      <c r="AL61" s="412"/>
      <c r="AM61" s="407"/>
      <c r="AN61" s="407"/>
      <c r="AO61" s="413"/>
      <c r="AP61" s="413"/>
      <c r="AQ61" s="413"/>
      <c r="AR61" s="407"/>
      <c r="AS61" s="407"/>
      <c r="AT61" s="407"/>
      <c r="AU61" s="407"/>
      <c r="AV61" s="407"/>
      <c r="AW61" s="407"/>
      <c r="AX61" s="407"/>
      <c r="AY61" s="407"/>
      <c r="AZ61" s="407"/>
      <c r="BA61" s="407"/>
      <c r="BB61" s="440"/>
      <c r="BC61" s="440"/>
      <c r="BD61" s="440"/>
      <c r="BE61" s="440"/>
      <c r="BF61" s="441"/>
      <c r="BG61" s="408"/>
      <c r="BH61" s="408"/>
      <c r="BI61" s="414"/>
      <c r="BJ61" s="414"/>
      <c r="BK61" s="414"/>
      <c r="BL61" s="414"/>
      <c r="BM61" s="414"/>
      <c r="BN61" s="414"/>
      <c r="BO61" s="414"/>
      <c r="CU61" s="700"/>
      <c r="CV61" s="700"/>
      <c r="CW61" s="700"/>
      <c r="CX61" s="700"/>
      <c r="CY61" s="700"/>
      <c r="CZ61" s="700"/>
      <c r="DA61" s="700"/>
      <c r="DB61" s="700"/>
      <c r="DC61" s="700"/>
      <c r="DD61" s="700"/>
      <c r="DE61" s="423"/>
      <c r="DF61" s="423"/>
      <c r="DG61" s="423"/>
      <c r="DH61" s="423"/>
      <c r="DI61" s="423"/>
      <c r="DJ61" s="423"/>
      <c r="DK61" s="423"/>
      <c r="DL61" s="423"/>
      <c r="DM61" s="423"/>
      <c r="DN61" s="700"/>
      <c r="DO61" s="700"/>
      <c r="DP61" s="700"/>
      <c r="DQ61" s="700"/>
      <c r="DR61" s="700"/>
      <c r="DS61" s="700"/>
      <c r="DT61" s="700"/>
      <c r="DU61" s="700"/>
    </row>
    <row r="62" spans="10:128" ht="3" customHeight="1" x14ac:dyDescent="0.25">
      <c r="J62" s="445"/>
      <c r="K62" s="447"/>
      <c r="L62" s="411"/>
      <c r="M62" s="411"/>
      <c r="N62" s="411"/>
      <c r="O62" s="407"/>
      <c r="P62" s="407"/>
      <c r="Q62" s="407"/>
      <c r="R62" s="407"/>
      <c r="S62" s="407"/>
      <c r="T62" s="407"/>
      <c r="U62" s="407"/>
      <c r="V62" s="407"/>
      <c r="W62" s="407"/>
      <c r="X62" s="407"/>
      <c r="Y62" s="407"/>
      <c r="Z62" s="407"/>
      <c r="AA62" s="407"/>
      <c r="AB62" s="407"/>
      <c r="AC62" s="407"/>
      <c r="AD62" s="407"/>
      <c r="AE62" s="412"/>
      <c r="AF62" s="412"/>
      <c r="AG62" s="412"/>
      <c r="AH62" s="412"/>
      <c r="AI62" s="412"/>
      <c r="AJ62" s="412"/>
      <c r="AK62" s="412"/>
      <c r="AL62" s="412"/>
      <c r="AM62" s="407"/>
      <c r="AN62" s="407"/>
      <c r="AO62" s="413"/>
      <c r="AP62" s="413"/>
      <c r="AQ62" s="413"/>
      <c r="AR62" s="407"/>
      <c r="AS62" s="407"/>
      <c r="AT62" s="407"/>
      <c r="AU62" s="407"/>
      <c r="AV62" s="407"/>
      <c r="AW62" s="407"/>
      <c r="AX62" s="407"/>
      <c r="AY62" s="407"/>
      <c r="AZ62" s="407"/>
      <c r="BA62" s="407"/>
      <c r="BB62" s="440"/>
      <c r="BC62" s="440"/>
      <c r="BD62" s="440"/>
      <c r="BE62" s="440"/>
      <c r="BF62" s="441"/>
      <c r="BG62" s="408"/>
      <c r="BH62" s="408"/>
      <c r="BI62" s="414"/>
      <c r="BJ62" s="414"/>
      <c r="BK62" s="414"/>
      <c r="BL62" s="414"/>
      <c r="BM62" s="414"/>
      <c r="BN62" s="414"/>
      <c r="BO62" s="414"/>
      <c r="CU62" s="700"/>
      <c r="CV62" s="700"/>
      <c r="CW62" s="700"/>
      <c r="CX62" s="700"/>
      <c r="CY62" s="700"/>
      <c r="CZ62" s="700"/>
      <c r="DA62" s="700"/>
      <c r="DB62" s="700"/>
      <c r="DC62" s="700"/>
      <c r="DD62" s="700"/>
      <c r="DE62" s="423"/>
      <c r="DF62" s="423"/>
      <c r="DG62" s="423"/>
      <c r="DH62" s="423"/>
      <c r="DI62" s="423"/>
      <c r="DJ62" s="423"/>
      <c r="DK62" s="423"/>
      <c r="DL62" s="423"/>
      <c r="DM62" s="423"/>
      <c r="DN62" s="700"/>
      <c r="DO62" s="700"/>
      <c r="DP62" s="700"/>
      <c r="DQ62" s="700"/>
      <c r="DR62" s="700"/>
      <c r="DS62" s="700"/>
      <c r="DT62" s="700"/>
      <c r="DU62" s="700"/>
    </row>
    <row r="63" spans="10:128" ht="3" customHeight="1" x14ac:dyDescent="0.25">
      <c r="J63" s="445"/>
      <c r="K63" s="721" t="str">
        <f>data3!E2</f>
        <v>4</v>
      </c>
      <c r="L63" s="714">
        <f>data3!U2</f>
        <v>0</v>
      </c>
      <c r="M63" s="714"/>
      <c r="N63" s="402"/>
      <c r="O63" s="706" t="str">
        <f>IF(data3!AK$2="","",data3!AK$2)</f>
        <v/>
      </c>
      <c r="P63" s="706"/>
      <c r="Q63" s="706"/>
      <c r="R63" s="706"/>
      <c r="S63" s="706"/>
      <c r="T63" s="706"/>
      <c r="U63" s="706"/>
      <c r="V63" s="404"/>
      <c r="W63" s="407"/>
      <c r="X63" s="706" t="str">
        <f>IF(data3!BB$2="","",data3!BB$2)</f>
        <v/>
      </c>
      <c r="Y63" s="706" t="e">
        <f>data3!#REF!</f>
        <v>#REF!</v>
      </c>
      <c r="Z63" s="706"/>
      <c r="AA63" s="706"/>
      <c r="AB63" s="706"/>
      <c r="AC63" s="706"/>
      <c r="AD63" s="404"/>
      <c r="AE63" s="705">
        <f>data3!L4</f>
        <v>0</v>
      </c>
      <c r="AF63" s="705"/>
      <c r="AG63" s="705"/>
      <c r="AH63" s="705"/>
      <c r="AI63" s="705"/>
      <c r="AJ63" s="705"/>
      <c r="AK63" s="705"/>
      <c r="AL63" s="705"/>
      <c r="AM63" s="407"/>
      <c r="AN63" s="407"/>
      <c r="AO63" s="707" t="str">
        <f>IF(data3!BS$2="","",data3!BS$2)</f>
        <v/>
      </c>
      <c r="AP63" s="707"/>
      <c r="AQ63" s="406"/>
      <c r="AR63" s="407"/>
      <c r="AS63" s="706" t="str">
        <f>IF(data3!CM$2="","",data3!CM$2)</f>
        <v/>
      </c>
      <c r="AT63" s="706"/>
      <c r="AU63" s="706"/>
      <c r="AV63" s="706"/>
      <c r="AW63" s="706"/>
      <c r="AX63" s="706"/>
      <c r="AY63" s="706"/>
      <c r="AZ63" s="706"/>
      <c r="BA63" s="407"/>
      <c r="BB63" s="697">
        <f>data3!DD2</f>
        <v>0</v>
      </c>
      <c r="BC63" s="697"/>
      <c r="BD63" s="697"/>
      <c r="BE63" s="697"/>
      <c r="BF63" s="697"/>
      <c r="BG63" s="408"/>
      <c r="BH63" s="408"/>
      <c r="BI63" s="698">
        <f>data3!AD4</f>
        <v>0</v>
      </c>
      <c r="BJ63" s="698"/>
      <c r="BK63" s="698"/>
      <c r="BL63" s="698"/>
      <c r="BM63" s="698"/>
      <c r="BN63" s="698"/>
      <c r="BO63" s="698"/>
      <c r="CU63" s="421"/>
      <c r="CV63" s="421"/>
      <c r="CW63" s="423"/>
      <c r="CX63" s="423"/>
      <c r="CY63" s="423"/>
      <c r="CZ63" s="423"/>
      <c r="DA63" s="423"/>
      <c r="DB63" s="423"/>
      <c r="DC63" s="423"/>
      <c r="DD63" s="423"/>
      <c r="DE63" s="423"/>
      <c r="DF63" s="423"/>
      <c r="DG63" s="423"/>
      <c r="DH63" s="423"/>
      <c r="DI63" s="423"/>
      <c r="DJ63" s="423"/>
      <c r="DK63" s="423"/>
      <c r="DL63" s="423"/>
      <c r="DM63" s="423"/>
      <c r="DN63" s="423"/>
      <c r="DO63" s="423"/>
      <c r="DP63" s="423"/>
      <c r="DQ63" s="423"/>
      <c r="DR63" s="423"/>
      <c r="DS63" s="423"/>
      <c r="DT63" s="423"/>
      <c r="DU63" s="423"/>
      <c r="DX63" s="17"/>
    </row>
    <row r="64" spans="10:128" ht="3" customHeight="1" x14ac:dyDescent="0.25">
      <c r="J64" s="445"/>
      <c r="K64" s="721"/>
      <c r="L64" s="714"/>
      <c r="M64" s="714"/>
      <c r="N64" s="402"/>
      <c r="O64" s="706"/>
      <c r="P64" s="706"/>
      <c r="Q64" s="706"/>
      <c r="R64" s="706"/>
      <c r="S64" s="706"/>
      <c r="T64" s="706"/>
      <c r="U64" s="706"/>
      <c r="V64" s="404"/>
      <c r="W64" s="407"/>
      <c r="X64" s="706"/>
      <c r="Y64" s="706"/>
      <c r="Z64" s="706"/>
      <c r="AA64" s="706"/>
      <c r="AB64" s="706"/>
      <c r="AC64" s="706"/>
      <c r="AD64" s="404"/>
      <c r="AE64" s="705"/>
      <c r="AF64" s="705"/>
      <c r="AG64" s="705"/>
      <c r="AH64" s="705"/>
      <c r="AI64" s="705"/>
      <c r="AJ64" s="705"/>
      <c r="AK64" s="705"/>
      <c r="AL64" s="705"/>
      <c r="AM64" s="407"/>
      <c r="AN64" s="407"/>
      <c r="AO64" s="707"/>
      <c r="AP64" s="707"/>
      <c r="AQ64" s="406"/>
      <c r="AR64" s="407"/>
      <c r="AS64" s="706"/>
      <c r="AT64" s="706"/>
      <c r="AU64" s="706"/>
      <c r="AV64" s="706"/>
      <c r="AW64" s="706"/>
      <c r="AX64" s="706"/>
      <c r="AY64" s="706"/>
      <c r="AZ64" s="706"/>
      <c r="BA64" s="407"/>
      <c r="BB64" s="697"/>
      <c r="BC64" s="697"/>
      <c r="BD64" s="697"/>
      <c r="BE64" s="697"/>
      <c r="BF64" s="697"/>
      <c r="BG64" s="408"/>
      <c r="BH64" s="408"/>
      <c r="BI64" s="698"/>
      <c r="BJ64" s="698"/>
      <c r="BK64" s="698"/>
      <c r="BL64" s="698"/>
      <c r="BM64" s="698"/>
      <c r="BN64" s="698"/>
      <c r="BO64" s="698"/>
      <c r="CU64" s="700">
        <f>data5!D2</f>
        <v>0</v>
      </c>
      <c r="CV64" s="700"/>
      <c r="CW64" s="700"/>
      <c r="CX64" s="700"/>
      <c r="CY64" s="700"/>
      <c r="CZ64" s="700"/>
      <c r="DA64" s="700"/>
      <c r="DB64" s="700"/>
      <c r="DC64" s="700"/>
      <c r="DD64" s="700"/>
      <c r="DE64" s="423"/>
      <c r="DF64" s="423"/>
      <c r="DG64" s="423"/>
      <c r="DH64" s="423"/>
      <c r="DI64" s="423"/>
      <c r="DJ64" s="423"/>
      <c r="DK64" s="423"/>
      <c r="DL64" s="423"/>
      <c r="DM64" s="423"/>
      <c r="DN64" s="700">
        <f>data5!U2</f>
        <v>0</v>
      </c>
      <c r="DO64" s="700"/>
      <c r="DP64" s="700"/>
      <c r="DQ64" s="700"/>
      <c r="DR64" s="700"/>
      <c r="DS64" s="700"/>
      <c r="DT64" s="700"/>
      <c r="DU64" s="700"/>
      <c r="DX64" s="17"/>
    </row>
    <row r="65" spans="10:128" ht="3" customHeight="1" x14ac:dyDescent="0.25">
      <c r="J65" s="445"/>
      <c r="K65" s="721"/>
      <c r="L65" s="714"/>
      <c r="M65" s="714"/>
      <c r="N65" s="402"/>
      <c r="O65" s="706"/>
      <c r="P65" s="706"/>
      <c r="Q65" s="706"/>
      <c r="R65" s="706"/>
      <c r="S65" s="706"/>
      <c r="T65" s="706"/>
      <c r="U65" s="706"/>
      <c r="V65" s="404"/>
      <c r="W65" s="407"/>
      <c r="X65" s="706"/>
      <c r="Y65" s="706"/>
      <c r="Z65" s="706"/>
      <c r="AA65" s="706"/>
      <c r="AB65" s="706"/>
      <c r="AC65" s="706"/>
      <c r="AD65" s="404"/>
      <c r="AE65" s="705"/>
      <c r="AF65" s="705"/>
      <c r="AG65" s="705"/>
      <c r="AH65" s="705"/>
      <c r="AI65" s="705"/>
      <c r="AJ65" s="705"/>
      <c r="AK65" s="705"/>
      <c r="AL65" s="705"/>
      <c r="AM65" s="407"/>
      <c r="AN65" s="407"/>
      <c r="AO65" s="707"/>
      <c r="AP65" s="707"/>
      <c r="AQ65" s="406"/>
      <c r="AR65" s="407"/>
      <c r="AS65" s="706"/>
      <c r="AT65" s="706"/>
      <c r="AU65" s="706"/>
      <c r="AV65" s="706"/>
      <c r="AW65" s="706"/>
      <c r="AX65" s="706"/>
      <c r="AY65" s="706"/>
      <c r="AZ65" s="706"/>
      <c r="BA65" s="407"/>
      <c r="BB65" s="697"/>
      <c r="BC65" s="697"/>
      <c r="BD65" s="697"/>
      <c r="BE65" s="697"/>
      <c r="BF65" s="697"/>
      <c r="BG65" s="408"/>
      <c r="BH65" s="408"/>
      <c r="BI65" s="698"/>
      <c r="BJ65" s="698"/>
      <c r="BK65" s="698"/>
      <c r="BL65" s="698"/>
      <c r="BM65" s="698"/>
      <c r="BN65" s="698"/>
      <c r="BO65" s="698"/>
      <c r="CU65" s="700"/>
      <c r="CV65" s="700"/>
      <c r="CW65" s="700"/>
      <c r="CX65" s="700"/>
      <c r="CY65" s="700"/>
      <c r="CZ65" s="700"/>
      <c r="DA65" s="700"/>
      <c r="DB65" s="700"/>
      <c r="DC65" s="700"/>
      <c r="DD65" s="700"/>
      <c r="DE65" s="423"/>
      <c r="DF65" s="423"/>
      <c r="DG65" s="423"/>
      <c r="DH65" s="423"/>
      <c r="DI65" s="423"/>
      <c r="DJ65" s="423"/>
      <c r="DK65" s="423"/>
      <c r="DL65" s="423"/>
      <c r="DM65" s="423"/>
      <c r="DN65" s="700"/>
      <c r="DO65" s="700"/>
      <c r="DP65" s="700"/>
      <c r="DQ65" s="700"/>
      <c r="DR65" s="700"/>
      <c r="DS65" s="700"/>
      <c r="DT65" s="700"/>
      <c r="DU65" s="700"/>
      <c r="DX65" s="17"/>
    </row>
    <row r="66" spans="10:128" ht="3" customHeight="1" x14ac:dyDescent="0.25">
      <c r="J66" s="445"/>
      <c r="K66" s="446"/>
      <c r="L66" s="402"/>
      <c r="M66" s="402"/>
      <c r="N66" s="402"/>
      <c r="O66" s="404"/>
      <c r="P66" s="404"/>
      <c r="Q66" s="404"/>
      <c r="R66" s="404"/>
      <c r="S66" s="404"/>
      <c r="T66" s="404"/>
      <c r="U66" s="404"/>
      <c r="V66" s="404"/>
      <c r="W66" s="407"/>
      <c r="X66" s="404"/>
      <c r="Y66" s="404"/>
      <c r="Z66" s="404"/>
      <c r="AA66" s="404"/>
      <c r="AB66" s="404"/>
      <c r="AC66" s="404"/>
      <c r="AD66" s="404"/>
      <c r="AE66" s="409"/>
      <c r="AF66" s="409"/>
      <c r="AG66" s="409"/>
      <c r="AH66" s="409"/>
      <c r="AI66" s="409"/>
      <c r="AJ66" s="409"/>
      <c r="AK66" s="409"/>
      <c r="AL66" s="409"/>
      <c r="AM66" s="407"/>
      <c r="AN66" s="407"/>
      <c r="AO66" s="406"/>
      <c r="AP66" s="406"/>
      <c r="AQ66" s="406"/>
      <c r="AR66" s="407"/>
      <c r="AS66" s="404"/>
      <c r="AT66" s="404"/>
      <c r="AU66" s="404"/>
      <c r="AV66" s="404"/>
      <c r="AW66" s="404"/>
      <c r="AX66" s="404"/>
      <c r="AY66" s="404"/>
      <c r="AZ66" s="404"/>
      <c r="BA66" s="407"/>
      <c r="BB66" s="435"/>
      <c r="BC66" s="435"/>
      <c r="BD66" s="435"/>
      <c r="BE66" s="435"/>
      <c r="BF66" s="435"/>
      <c r="BG66" s="408"/>
      <c r="BH66" s="408"/>
      <c r="BI66" s="415"/>
      <c r="BJ66" s="415"/>
      <c r="BK66" s="415"/>
      <c r="BL66" s="415"/>
      <c r="BM66" s="415"/>
      <c r="BN66" s="415"/>
      <c r="BO66" s="415"/>
      <c r="CU66" s="700"/>
      <c r="CV66" s="700"/>
      <c r="CW66" s="700"/>
      <c r="CX66" s="700"/>
      <c r="CY66" s="700"/>
      <c r="CZ66" s="700"/>
      <c r="DA66" s="700"/>
      <c r="DB66" s="700"/>
      <c r="DC66" s="700"/>
      <c r="DD66" s="700"/>
      <c r="DE66" s="423"/>
      <c r="DF66" s="423"/>
      <c r="DG66" s="423"/>
      <c r="DH66" s="423"/>
      <c r="DI66" s="423"/>
      <c r="DJ66" s="423"/>
      <c r="DK66" s="423"/>
      <c r="DL66" s="423"/>
      <c r="DM66" s="423"/>
      <c r="DN66" s="700"/>
      <c r="DO66" s="700"/>
      <c r="DP66" s="700"/>
      <c r="DQ66" s="700"/>
      <c r="DR66" s="700"/>
      <c r="DS66" s="700"/>
      <c r="DT66" s="700"/>
      <c r="DU66" s="700"/>
      <c r="DX66" s="17"/>
    </row>
    <row r="67" spans="10:128" ht="3" customHeight="1" x14ac:dyDescent="0.25">
      <c r="J67" s="445"/>
      <c r="K67" s="445"/>
      <c r="L67" s="403"/>
      <c r="M67" s="402"/>
      <c r="N67" s="402"/>
      <c r="O67" s="402"/>
      <c r="P67" s="402"/>
      <c r="Q67" s="404"/>
      <c r="R67" s="404"/>
      <c r="S67" s="404"/>
      <c r="T67" s="404"/>
      <c r="U67" s="404"/>
      <c r="V67" s="404"/>
      <c r="W67" s="404"/>
      <c r="X67" s="404"/>
      <c r="Y67" s="407"/>
      <c r="Z67" s="404"/>
      <c r="AA67" s="404"/>
      <c r="AB67" s="404"/>
      <c r="AC67" s="404"/>
      <c r="AD67" s="404"/>
      <c r="AE67" s="404"/>
      <c r="AF67" s="404"/>
      <c r="AG67" s="407"/>
      <c r="AH67" s="409"/>
      <c r="AI67" s="409"/>
      <c r="AJ67" s="409"/>
      <c r="AK67" s="409"/>
      <c r="AL67" s="409"/>
      <c r="AM67" s="409"/>
      <c r="AN67" s="409"/>
      <c r="AO67" s="407"/>
      <c r="AP67" s="407"/>
      <c r="AQ67" s="406"/>
      <c r="AR67" s="406"/>
      <c r="AS67" s="406"/>
      <c r="AT67" s="407"/>
      <c r="AU67" s="404"/>
      <c r="AV67" s="404"/>
      <c r="AW67" s="404"/>
      <c r="AX67" s="404"/>
      <c r="AY67" s="404"/>
      <c r="AZ67" s="404"/>
      <c r="BA67" s="404"/>
      <c r="BB67" s="442"/>
      <c r="BC67" s="437"/>
      <c r="BD67" s="435"/>
      <c r="BE67" s="435"/>
      <c r="BF67" s="435"/>
      <c r="BG67" s="408"/>
      <c r="BH67" s="408"/>
      <c r="BI67" s="415"/>
      <c r="BJ67" s="415"/>
      <c r="BK67" s="415"/>
      <c r="BL67" s="415"/>
      <c r="BM67" s="415"/>
      <c r="BN67" s="415"/>
      <c r="BO67" s="415"/>
      <c r="DE67" s="423"/>
      <c r="DF67" s="423"/>
      <c r="DG67" s="423"/>
      <c r="DH67" s="423"/>
      <c r="DI67" s="423"/>
      <c r="DJ67" s="423"/>
      <c r="DK67" s="423"/>
      <c r="DL67" s="423"/>
      <c r="DM67" s="423"/>
      <c r="DX67" s="17"/>
    </row>
    <row r="68" spans="10:128" ht="3" customHeight="1" x14ac:dyDescent="0.25">
      <c r="J68" s="445"/>
      <c r="K68" s="445"/>
      <c r="L68" s="403"/>
      <c r="M68" s="411"/>
      <c r="N68" s="411"/>
      <c r="O68" s="411"/>
      <c r="P68" s="411"/>
      <c r="Q68" s="407"/>
      <c r="R68" s="407"/>
      <c r="S68" s="407"/>
      <c r="T68" s="407"/>
      <c r="U68" s="407"/>
      <c r="V68" s="407"/>
      <c r="W68" s="407"/>
      <c r="X68" s="407"/>
      <c r="Y68" s="407"/>
      <c r="Z68" s="407"/>
      <c r="AA68" s="407"/>
      <c r="AB68" s="407"/>
      <c r="AC68" s="407"/>
      <c r="AD68" s="407"/>
      <c r="AE68" s="407"/>
      <c r="AF68" s="407"/>
      <c r="AG68" s="407"/>
      <c r="AH68" s="412"/>
      <c r="AI68" s="412"/>
      <c r="AJ68" s="412"/>
      <c r="AK68" s="412"/>
      <c r="AL68" s="412"/>
      <c r="AM68" s="412"/>
      <c r="AN68" s="412"/>
      <c r="AO68" s="407"/>
      <c r="AP68" s="407"/>
      <c r="AQ68" s="413"/>
      <c r="AR68" s="413"/>
      <c r="AS68" s="413"/>
      <c r="AT68" s="407"/>
      <c r="AU68" s="407"/>
      <c r="AV68" s="407"/>
      <c r="AW68" s="407"/>
      <c r="AX68" s="407"/>
      <c r="AY68" s="407"/>
      <c r="AZ68" s="407"/>
      <c r="BA68" s="407"/>
      <c r="BB68" s="437"/>
      <c r="BC68" s="437"/>
      <c r="BD68" s="440"/>
      <c r="BE68" s="440"/>
      <c r="BF68" s="440"/>
      <c r="BG68" s="408"/>
      <c r="BH68" s="408"/>
      <c r="BI68" s="414"/>
      <c r="BJ68" s="414"/>
      <c r="BK68" s="414"/>
      <c r="BL68" s="414"/>
      <c r="BM68" s="414"/>
      <c r="BN68" s="414"/>
      <c r="BO68" s="414"/>
      <c r="CU68" s="703">
        <f>IF(data2!B2="要",data5!E2,"")</f>
        <v>0</v>
      </c>
      <c r="CV68" s="703"/>
      <c r="CW68" s="703"/>
      <c r="CX68" s="703"/>
      <c r="CY68" s="703"/>
      <c r="CZ68" s="703"/>
      <c r="DA68" s="703"/>
      <c r="DB68" s="703"/>
      <c r="DC68" s="703"/>
      <c r="DD68" s="703"/>
      <c r="DE68" s="422"/>
      <c r="DF68" s="422"/>
      <c r="DG68" s="422"/>
      <c r="DH68" s="422"/>
      <c r="DI68" s="422"/>
      <c r="DJ68" s="422"/>
      <c r="DK68" s="422"/>
      <c r="DL68" s="422"/>
      <c r="DM68" s="422"/>
      <c r="DN68" s="422"/>
      <c r="DO68" s="422"/>
      <c r="DP68" s="422"/>
      <c r="DQ68" s="422"/>
      <c r="DR68" s="422"/>
      <c r="DS68" s="422"/>
    </row>
    <row r="69" spans="10:128" ht="3" customHeight="1" x14ac:dyDescent="0.25">
      <c r="J69" s="445"/>
      <c r="K69" s="447"/>
      <c r="L69" s="411"/>
      <c r="M69" s="411"/>
      <c r="N69" s="411"/>
      <c r="O69" s="407"/>
      <c r="P69" s="407"/>
      <c r="Q69" s="407"/>
      <c r="R69" s="407"/>
      <c r="S69" s="407"/>
      <c r="T69" s="407"/>
      <c r="U69" s="407"/>
      <c r="V69" s="407"/>
      <c r="W69" s="407"/>
      <c r="X69" s="407"/>
      <c r="Y69" s="407"/>
      <c r="Z69" s="407"/>
      <c r="AA69" s="407"/>
      <c r="AB69" s="407"/>
      <c r="AC69" s="407"/>
      <c r="AD69" s="407"/>
      <c r="AE69" s="412"/>
      <c r="AF69" s="412"/>
      <c r="AG69" s="412"/>
      <c r="AH69" s="412"/>
      <c r="AI69" s="412"/>
      <c r="AJ69" s="412"/>
      <c r="AK69" s="412"/>
      <c r="AL69" s="412"/>
      <c r="AM69" s="407"/>
      <c r="AN69" s="407"/>
      <c r="AO69" s="413"/>
      <c r="AP69" s="413"/>
      <c r="AQ69" s="413"/>
      <c r="AR69" s="407"/>
      <c r="AS69" s="407"/>
      <c r="AT69" s="407"/>
      <c r="AU69" s="407"/>
      <c r="AV69" s="407"/>
      <c r="AW69" s="407"/>
      <c r="AX69" s="407"/>
      <c r="AY69" s="407"/>
      <c r="AZ69" s="407"/>
      <c r="BA69" s="407"/>
      <c r="BB69" s="440"/>
      <c r="BC69" s="440"/>
      <c r="BD69" s="440"/>
      <c r="BE69" s="440"/>
      <c r="BF69" s="441"/>
      <c r="BG69" s="408"/>
      <c r="BH69" s="408"/>
      <c r="BI69" s="414"/>
      <c r="BJ69" s="414"/>
      <c r="BK69" s="414"/>
      <c r="BL69" s="414"/>
      <c r="BM69" s="414"/>
      <c r="BN69" s="414"/>
      <c r="BO69" s="414"/>
      <c r="CU69" s="703"/>
      <c r="CV69" s="703"/>
      <c r="CW69" s="703"/>
      <c r="CX69" s="703"/>
      <c r="CY69" s="703"/>
      <c r="CZ69" s="703"/>
      <c r="DA69" s="703"/>
      <c r="DB69" s="703"/>
      <c r="DC69" s="703"/>
      <c r="DD69" s="703"/>
      <c r="DE69" s="422"/>
      <c r="DF69" s="422"/>
      <c r="DG69" s="422"/>
      <c r="DH69" s="422"/>
      <c r="DI69" s="422"/>
      <c r="DJ69" s="422"/>
      <c r="DK69" s="422"/>
      <c r="DL69" s="422"/>
      <c r="DM69" s="422"/>
      <c r="DN69" s="422"/>
      <c r="DO69" s="422"/>
      <c r="DP69" s="422"/>
      <c r="DQ69" s="422"/>
      <c r="DR69" s="422"/>
      <c r="DS69" s="422"/>
    </row>
    <row r="70" spans="10:128" ht="3" customHeight="1" x14ac:dyDescent="0.25">
      <c r="J70" s="445"/>
      <c r="K70" s="447"/>
      <c r="L70" s="411"/>
      <c r="M70" s="411"/>
      <c r="N70" s="411"/>
      <c r="O70" s="405"/>
      <c r="P70" s="405"/>
      <c r="Q70" s="405"/>
      <c r="R70" s="405"/>
      <c r="S70" s="405"/>
      <c r="T70" s="405"/>
      <c r="U70" s="405"/>
      <c r="V70" s="404"/>
      <c r="W70" s="407"/>
      <c r="X70" s="407"/>
      <c r="Y70" s="407"/>
      <c r="Z70" s="407"/>
      <c r="AA70" s="407"/>
      <c r="AB70" s="407"/>
      <c r="AC70" s="407"/>
      <c r="AD70" s="407"/>
      <c r="AE70" s="412"/>
      <c r="AF70" s="412"/>
      <c r="AG70" s="412"/>
      <c r="AH70" s="412"/>
      <c r="AI70" s="412"/>
      <c r="AJ70" s="412"/>
      <c r="AK70" s="412"/>
      <c r="AL70" s="412"/>
      <c r="AM70" s="407"/>
      <c r="AN70" s="407"/>
      <c r="AO70" s="413"/>
      <c r="AP70" s="413"/>
      <c r="AQ70" s="413"/>
      <c r="AR70" s="407"/>
      <c r="AS70" s="407"/>
      <c r="AT70" s="407"/>
      <c r="AU70" s="407"/>
      <c r="AV70" s="407"/>
      <c r="AW70" s="407"/>
      <c r="AX70" s="407"/>
      <c r="AY70" s="407"/>
      <c r="AZ70" s="407"/>
      <c r="BA70" s="407"/>
      <c r="BB70" s="440"/>
      <c r="BC70" s="440"/>
      <c r="BD70" s="440"/>
      <c r="BE70" s="440"/>
      <c r="BF70" s="441"/>
      <c r="BG70" s="408"/>
      <c r="BH70" s="408"/>
      <c r="BI70" s="414"/>
      <c r="BJ70" s="414"/>
      <c r="BK70" s="414"/>
      <c r="BL70" s="414"/>
      <c r="BM70" s="414"/>
      <c r="BN70" s="414"/>
      <c r="BO70" s="414"/>
      <c r="CU70" s="703"/>
      <c r="CV70" s="703"/>
      <c r="CW70" s="703"/>
      <c r="CX70" s="703"/>
      <c r="CY70" s="703"/>
      <c r="CZ70" s="703"/>
      <c r="DA70" s="703"/>
      <c r="DB70" s="703"/>
      <c r="DC70" s="703"/>
      <c r="DD70" s="703"/>
      <c r="DE70" s="422"/>
      <c r="DF70" s="422"/>
      <c r="DG70" s="422"/>
      <c r="DH70" s="422"/>
      <c r="DI70" s="422"/>
      <c r="DJ70" s="422"/>
      <c r="DK70" s="422"/>
      <c r="DL70" s="422"/>
    </row>
    <row r="71" spans="10:128" ht="3" customHeight="1" x14ac:dyDescent="0.25">
      <c r="J71" s="445"/>
      <c r="K71" s="447"/>
      <c r="L71" s="411"/>
      <c r="M71" s="411"/>
      <c r="N71" s="411"/>
      <c r="O71" s="405"/>
      <c r="P71" s="405"/>
      <c r="Q71" s="405"/>
      <c r="R71" s="405"/>
      <c r="S71" s="405"/>
      <c r="T71" s="405"/>
      <c r="U71" s="405"/>
      <c r="V71" s="404"/>
      <c r="W71" s="407"/>
      <c r="X71" s="407"/>
      <c r="Y71" s="407"/>
      <c r="Z71" s="407"/>
      <c r="AA71" s="407"/>
      <c r="AB71" s="407"/>
      <c r="AC71" s="407"/>
      <c r="AD71" s="407"/>
      <c r="AE71" s="412"/>
      <c r="AF71" s="412"/>
      <c r="AG71" s="412"/>
      <c r="AH71" s="412"/>
      <c r="AI71" s="412"/>
      <c r="AJ71" s="412"/>
      <c r="AK71" s="412"/>
      <c r="AL71" s="412"/>
      <c r="AM71" s="407"/>
      <c r="AN71" s="407"/>
      <c r="AO71" s="413"/>
      <c r="AP71" s="413"/>
      <c r="AQ71" s="413"/>
      <c r="AR71" s="407"/>
      <c r="AS71" s="407"/>
      <c r="AT71" s="407"/>
      <c r="AU71" s="407"/>
      <c r="AV71" s="407"/>
      <c r="AW71" s="407"/>
      <c r="AX71" s="407"/>
      <c r="AY71" s="407"/>
      <c r="AZ71" s="407"/>
      <c r="BA71" s="407"/>
      <c r="BB71" s="440"/>
      <c r="BC71" s="440"/>
      <c r="BD71" s="440"/>
      <c r="BE71" s="440"/>
      <c r="BF71" s="441"/>
      <c r="BG71" s="408"/>
      <c r="BH71" s="408"/>
      <c r="BI71" s="414"/>
      <c r="BJ71" s="414"/>
      <c r="BK71" s="414"/>
      <c r="BL71" s="414"/>
      <c r="BM71" s="414"/>
      <c r="BN71" s="414"/>
      <c r="BO71" s="414"/>
      <c r="DE71" s="422"/>
      <c r="DF71" s="422"/>
      <c r="DG71" s="422"/>
      <c r="DH71" s="422"/>
      <c r="DI71" s="422"/>
      <c r="DJ71" s="421"/>
      <c r="DK71" s="421"/>
      <c r="DL71" s="421"/>
    </row>
    <row r="72" spans="10:128" ht="3" customHeight="1" x14ac:dyDescent="0.25">
      <c r="J72" s="445"/>
      <c r="K72" s="447"/>
      <c r="L72" s="411"/>
      <c r="M72" s="411"/>
      <c r="N72" s="411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12"/>
      <c r="AF72" s="412"/>
      <c r="AG72" s="412"/>
      <c r="AH72" s="412"/>
      <c r="AI72" s="412"/>
      <c r="AJ72" s="412"/>
      <c r="AK72" s="412"/>
      <c r="AL72" s="412"/>
      <c r="AM72" s="407"/>
      <c r="AN72" s="407"/>
      <c r="AO72" s="413"/>
      <c r="AP72" s="413"/>
      <c r="AQ72" s="413"/>
      <c r="AR72" s="407"/>
      <c r="AS72" s="407"/>
      <c r="AT72" s="407"/>
      <c r="AU72" s="407"/>
      <c r="AV72" s="407"/>
      <c r="AW72" s="407"/>
      <c r="AX72" s="407"/>
      <c r="AY72" s="407"/>
      <c r="AZ72" s="407"/>
      <c r="BA72" s="407"/>
      <c r="BB72" s="440"/>
      <c r="BC72" s="440"/>
      <c r="BD72" s="440"/>
      <c r="BE72" s="440"/>
      <c r="BF72" s="441"/>
      <c r="BG72" s="408"/>
      <c r="BH72" s="408"/>
      <c r="BI72" s="414"/>
      <c r="BJ72" s="414"/>
      <c r="BK72" s="414"/>
      <c r="BL72" s="414"/>
      <c r="BM72" s="414"/>
      <c r="BN72" s="414"/>
      <c r="BO72" s="414"/>
      <c r="CU72" s="424"/>
      <c r="CV72" s="424"/>
      <c r="CW72" s="424"/>
      <c r="CX72" s="424"/>
      <c r="CY72" s="424"/>
      <c r="CZ72" s="424"/>
      <c r="DA72" s="424"/>
      <c r="DB72" s="424"/>
      <c r="DC72" s="424"/>
      <c r="DD72" s="424"/>
      <c r="DE72" s="422"/>
      <c r="DF72" s="422"/>
      <c r="DG72" s="422"/>
      <c r="DH72" s="422"/>
      <c r="DI72" s="422"/>
      <c r="DJ72" s="421"/>
      <c r="DK72" s="421"/>
      <c r="DL72" s="421"/>
      <c r="DS72" s="14"/>
      <c r="DT72" s="14"/>
      <c r="DU72" s="17"/>
    </row>
    <row r="73" spans="10:128" ht="3" customHeight="1" x14ac:dyDescent="0.25">
      <c r="J73" s="445"/>
      <c r="K73" s="721" t="str">
        <f>data3!F2</f>
        <v>5</v>
      </c>
      <c r="L73" s="714">
        <f>data3!V2</f>
        <v>0</v>
      </c>
      <c r="M73" s="714"/>
      <c r="N73" s="402"/>
      <c r="O73" s="706" t="str">
        <f>IF(data3!AL$2="","",data3!AL$2)</f>
        <v/>
      </c>
      <c r="P73" s="706"/>
      <c r="Q73" s="706"/>
      <c r="R73" s="706"/>
      <c r="S73" s="706"/>
      <c r="T73" s="706"/>
      <c r="U73" s="706"/>
      <c r="V73" s="404"/>
      <c r="W73" s="407"/>
      <c r="X73" s="706" t="str">
        <f>IF(data3!BC$2="","",data3!BC$2)</f>
        <v/>
      </c>
      <c r="Y73" s="706" t="e">
        <f>data3!#REF!</f>
        <v>#REF!</v>
      </c>
      <c r="Z73" s="706"/>
      <c r="AA73" s="706"/>
      <c r="AB73" s="706"/>
      <c r="AC73" s="706"/>
      <c r="AD73" s="404"/>
      <c r="AE73" s="705">
        <f>data3!M4</f>
        <v>0</v>
      </c>
      <c r="AF73" s="705"/>
      <c r="AG73" s="705"/>
      <c r="AH73" s="705"/>
      <c r="AI73" s="705"/>
      <c r="AJ73" s="705"/>
      <c r="AK73" s="705"/>
      <c r="AL73" s="705"/>
      <c r="AM73" s="407"/>
      <c r="AN73" s="407"/>
      <c r="AO73" s="707" t="str">
        <f>IF(data3!BT$2="","",data3!BT$2)</f>
        <v/>
      </c>
      <c r="AP73" s="707"/>
      <c r="AQ73" s="406"/>
      <c r="AR73" s="407"/>
      <c r="AS73" s="706" t="str">
        <f>IF(data3!CN$2="","",data3!CN$2)</f>
        <v/>
      </c>
      <c r="AT73" s="706"/>
      <c r="AU73" s="706"/>
      <c r="AV73" s="706"/>
      <c r="AW73" s="706"/>
      <c r="AX73" s="706"/>
      <c r="AY73" s="706"/>
      <c r="AZ73" s="706"/>
      <c r="BA73" s="407"/>
      <c r="BB73" s="697">
        <f>data3!DE2</f>
        <v>0</v>
      </c>
      <c r="BC73" s="697"/>
      <c r="BD73" s="697"/>
      <c r="BE73" s="697"/>
      <c r="BF73" s="697"/>
      <c r="BG73" s="408"/>
      <c r="BH73" s="408"/>
      <c r="BI73" s="698">
        <f>data3!AE4</f>
        <v>0</v>
      </c>
      <c r="BJ73" s="698"/>
      <c r="BK73" s="698"/>
      <c r="BL73" s="698"/>
      <c r="BM73" s="698"/>
      <c r="BN73" s="698"/>
      <c r="BO73" s="698"/>
      <c r="CU73" s="424"/>
      <c r="CV73" s="424"/>
      <c r="CW73" s="424"/>
      <c r="CX73" s="424"/>
      <c r="CY73" s="424"/>
      <c r="CZ73" s="424"/>
      <c r="DA73" s="424"/>
      <c r="DB73" s="424"/>
      <c r="DC73" s="424"/>
      <c r="DD73" s="424"/>
      <c r="DE73" s="422"/>
      <c r="DF73" s="422"/>
      <c r="DG73" s="422"/>
      <c r="DH73" s="422"/>
      <c r="DI73" s="422"/>
      <c r="DJ73" s="421"/>
      <c r="DK73" s="421"/>
      <c r="DL73" s="421"/>
      <c r="DN73" s="723" t="str">
        <f>IF(CX74=0,"","〇")</f>
        <v/>
      </c>
      <c r="DO73" s="723"/>
      <c r="DP73" s="723" t="str">
        <f>IF(CX74=0,"〇","")</f>
        <v>〇</v>
      </c>
      <c r="DQ73" s="723"/>
      <c r="DR73" s="723"/>
    </row>
    <row r="74" spans="10:128" ht="3" customHeight="1" x14ac:dyDescent="0.25">
      <c r="J74" s="445"/>
      <c r="K74" s="721"/>
      <c r="L74" s="714"/>
      <c r="M74" s="714"/>
      <c r="N74" s="402"/>
      <c r="O74" s="706"/>
      <c r="P74" s="706"/>
      <c r="Q74" s="706"/>
      <c r="R74" s="706"/>
      <c r="S74" s="706"/>
      <c r="T74" s="706"/>
      <c r="U74" s="706"/>
      <c r="V74" s="404"/>
      <c r="W74" s="407"/>
      <c r="X74" s="706"/>
      <c r="Y74" s="706"/>
      <c r="Z74" s="706"/>
      <c r="AA74" s="706"/>
      <c r="AB74" s="706"/>
      <c r="AC74" s="706"/>
      <c r="AD74" s="404"/>
      <c r="AE74" s="705"/>
      <c r="AF74" s="705"/>
      <c r="AG74" s="705"/>
      <c r="AH74" s="705"/>
      <c r="AI74" s="705"/>
      <c r="AJ74" s="705"/>
      <c r="AK74" s="705"/>
      <c r="AL74" s="705"/>
      <c r="AM74" s="407"/>
      <c r="AN74" s="407"/>
      <c r="AO74" s="707"/>
      <c r="AP74" s="707"/>
      <c r="AQ74" s="406"/>
      <c r="AR74" s="407"/>
      <c r="AS74" s="706"/>
      <c r="AT74" s="706"/>
      <c r="AU74" s="706"/>
      <c r="AV74" s="706"/>
      <c r="AW74" s="706"/>
      <c r="AX74" s="706"/>
      <c r="AY74" s="706"/>
      <c r="AZ74" s="706"/>
      <c r="BA74" s="407"/>
      <c r="BB74" s="697"/>
      <c r="BC74" s="697"/>
      <c r="BD74" s="697"/>
      <c r="BE74" s="697"/>
      <c r="BF74" s="697"/>
      <c r="BG74" s="408"/>
      <c r="BH74" s="408"/>
      <c r="BI74" s="698"/>
      <c r="BJ74" s="698"/>
      <c r="BK74" s="698"/>
      <c r="BL74" s="698"/>
      <c r="BM74" s="698"/>
      <c r="BN74" s="698"/>
      <c r="BO74" s="698"/>
      <c r="CU74" s="424"/>
      <c r="CV74" s="424"/>
      <c r="CW74" s="424"/>
      <c r="CX74" s="700">
        <f>data5!AC2</f>
        <v>0</v>
      </c>
      <c r="CY74" s="700"/>
      <c r="CZ74" s="700"/>
      <c r="DA74" s="700"/>
      <c r="DB74" s="700"/>
      <c r="DC74" s="700"/>
      <c r="DD74" s="700"/>
      <c r="DE74" s="422"/>
      <c r="DF74" s="422"/>
      <c r="DG74" s="422"/>
      <c r="DH74" s="422"/>
      <c r="DI74" s="422"/>
      <c r="DJ74" s="421"/>
      <c r="DK74" s="421"/>
      <c r="DL74" s="421"/>
      <c r="DN74" s="723"/>
      <c r="DO74" s="723"/>
      <c r="DP74" s="723"/>
      <c r="DQ74" s="723"/>
      <c r="DR74" s="723"/>
    </row>
    <row r="75" spans="10:128" ht="3" customHeight="1" x14ac:dyDescent="0.25">
      <c r="J75" s="445"/>
      <c r="K75" s="721"/>
      <c r="L75" s="714"/>
      <c r="M75" s="714"/>
      <c r="N75" s="402"/>
      <c r="O75" s="706"/>
      <c r="P75" s="706"/>
      <c r="Q75" s="706"/>
      <c r="R75" s="706"/>
      <c r="S75" s="706"/>
      <c r="T75" s="706"/>
      <c r="U75" s="706"/>
      <c r="V75" s="404"/>
      <c r="W75" s="407"/>
      <c r="X75" s="706"/>
      <c r="Y75" s="706"/>
      <c r="Z75" s="706"/>
      <c r="AA75" s="706"/>
      <c r="AB75" s="706"/>
      <c r="AC75" s="706"/>
      <c r="AD75" s="404"/>
      <c r="AE75" s="705"/>
      <c r="AF75" s="705"/>
      <c r="AG75" s="705"/>
      <c r="AH75" s="705"/>
      <c r="AI75" s="705"/>
      <c r="AJ75" s="705"/>
      <c r="AK75" s="705"/>
      <c r="AL75" s="705"/>
      <c r="AM75" s="407"/>
      <c r="AN75" s="407"/>
      <c r="AO75" s="707"/>
      <c r="AP75" s="707"/>
      <c r="AQ75" s="406"/>
      <c r="AR75" s="407"/>
      <c r="AS75" s="706"/>
      <c r="AT75" s="706"/>
      <c r="AU75" s="706"/>
      <c r="AV75" s="706"/>
      <c r="AW75" s="706"/>
      <c r="AX75" s="706"/>
      <c r="AY75" s="706"/>
      <c r="AZ75" s="706"/>
      <c r="BA75" s="407"/>
      <c r="BB75" s="697"/>
      <c r="BC75" s="697"/>
      <c r="BD75" s="697"/>
      <c r="BE75" s="697"/>
      <c r="BF75" s="697"/>
      <c r="BG75" s="408"/>
      <c r="BH75" s="408"/>
      <c r="BI75" s="698"/>
      <c r="BJ75" s="698"/>
      <c r="BK75" s="698"/>
      <c r="BL75" s="698"/>
      <c r="BM75" s="698"/>
      <c r="BN75" s="698"/>
      <c r="BO75" s="698"/>
      <c r="CX75" s="700"/>
      <c r="CY75" s="700"/>
      <c r="CZ75" s="700"/>
      <c r="DA75" s="700"/>
      <c r="DB75" s="700"/>
      <c r="DC75" s="700"/>
      <c r="DD75" s="700"/>
      <c r="DE75" s="422"/>
      <c r="DF75" s="422"/>
      <c r="DG75" s="422"/>
      <c r="DH75" s="422"/>
      <c r="DI75" s="422"/>
      <c r="DJ75" s="421"/>
      <c r="DK75" s="421"/>
      <c r="DL75" s="421"/>
      <c r="DN75" s="723"/>
      <c r="DO75" s="723"/>
      <c r="DP75" s="723"/>
      <c r="DQ75" s="723"/>
      <c r="DR75" s="723"/>
    </row>
    <row r="76" spans="10:128" ht="3" customHeight="1" x14ac:dyDescent="0.25">
      <c r="J76" s="445"/>
      <c r="K76" s="446"/>
      <c r="L76" s="402"/>
      <c r="M76" s="402"/>
      <c r="N76" s="402"/>
      <c r="O76" s="404"/>
      <c r="P76" s="404"/>
      <c r="Q76" s="404"/>
      <c r="R76" s="404"/>
      <c r="S76" s="404"/>
      <c r="T76" s="404"/>
      <c r="U76" s="404"/>
      <c r="V76" s="404"/>
      <c r="W76" s="407"/>
      <c r="X76" s="404"/>
      <c r="Y76" s="404"/>
      <c r="Z76" s="404"/>
      <c r="AA76" s="404"/>
      <c r="AB76" s="404"/>
      <c r="AC76" s="404"/>
      <c r="AD76" s="404"/>
      <c r="AE76" s="409"/>
      <c r="AF76" s="409"/>
      <c r="AG76" s="409"/>
      <c r="AH76" s="409"/>
      <c r="AI76" s="409"/>
      <c r="AJ76" s="409"/>
      <c r="AK76" s="409"/>
      <c r="AL76" s="409"/>
      <c r="AM76" s="407"/>
      <c r="AN76" s="407"/>
      <c r="AO76" s="406"/>
      <c r="AP76" s="406"/>
      <c r="AQ76" s="406"/>
      <c r="AR76" s="407"/>
      <c r="AS76" s="404"/>
      <c r="AT76" s="404"/>
      <c r="AU76" s="404"/>
      <c r="AV76" s="404"/>
      <c r="AW76" s="404"/>
      <c r="AX76" s="404"/>
      <c r="AY76" s="404"/>
      <c r="AZ76" s="404"/>
      <c r="BA76" s="407"/>
      <c r="BB76" s="435"/>
      <c r="BC76" s="435"/>
      <c r="BD76" s="435"/>
      <c r="BE76" s="435"/>
      <c r="BF76" s="435"/>
      <c r="BG76" s="408"/>
      <c r="BH76" s="408"/>
      <c r="BI76" s="415"/>
      <c r="BJ76" s="415"/>
      <c r="BK76" s="415"/>
      <c r="BL76" s="415"/>
      <c r="BM76" s="415"/>
      <c r="BN76" s="415"/>
      <c r="BO76" s="415"/>
      <c r="CX76" s="700"/>
      <c r="CY76" s="700"/>
      <c r="CZ76" s="700"/>
      <c r="DA76" s="700"/>
      <c r="DB76" s="700"/>
      <c r="DC76" s="700"/>
      <c r="DD76" s="700"/>
      <c r="DE76" s="422"/>
      <c r="DF76" s="422"/>
      <c r="DG76" s="422"/>
      <c r="DH76" s="422"/>
      <c r="DI76" s="422"/>
      <c r="DJ76" s="421"/>
      <c r="DK76" s="421"/>
      <c r="DL76" s="421"/>
      <c r="DS76" s="14"/>
      <c r="DT76" s="14"/>
      <c r="DU76" s="17"/>
    </row>
    <row r="77" spans="10:128" ht="3" customHeight="1" x14ac:dyDescent="0.25">
      <c r="J77" s="445"/>
      <c r="K77" s="447"/>
      <c r="L77" s="411"/>
      <c r="M77" s="411"/>
      <c r="N77" s="411"/>
      <c r="O77" s="407"/>
      <c r="P77" s="407"/>
      <c r="Q77" s="407"/>
      <c r="R77" s="407"/>
      <c r="S77" s="407"/>
      <c r="T77" s="407"/>
      <c r="U77" s="407"/>
      <c r="V77" s="407"/>
      <c r="W77" s="407"/>
      <c r="X77" s="407"/>
      <c r="Y77" s="407"/>
      <c r="Z77" s="407"/>
      <c r="AA77" s="407"/>
      <c r="AB77" s="407"/>
      <c r="AC77" s="407"/>
      <c r="AD77" s="407"/>
      <c r="AE77" s="412"/>
      <c r="AF77" s="412"/>
      <c r="AG77" s="412"/>
      <c r="AH77" s="412"/>
      <c r="AI77" s="412"/>
      <c r="AJ77" s="412"/>
      <c r="AK77" s="412"/>
      <c r="AL77" s="412"/>
      <c r="AM77" s="407"/>
      <c r="AN77" s="407"/>
      <c r="AO77" s="413"/>
      <c r="AP77" s="413"/>
      <c r="AQ77" s="413"/>
      <c r="AR77" s="407"/>
      <c r="AS77" s="407"/>
      <c r="AT77" s="407"/>
      <c r="AU77" s="407"/>
      <c r="AV77" s="407"/>
      <c r="AW77" s="407"/>
      <c r="AX77" s="407"/>
      <c r="AY77" s="407"/>
      <c r="AZ77" s="407"/>
      <c r="BA77" s="407"/>
      <c r="BB77" s="440"/>
      <c r="BC77" s="440"/>
      <c r="BD77" s="440"/>
      <c r="BE77" s="440"/>
      <c r="BF77" s="441"/>
      <c r="BG77" s="408"/>
      <c r="BH77" s="408"/>
      <c r="BI77" s="414"/>
      <c r="BJ77" s="414"/>
      <c r="BK77" s="414"/>
      <c r="BL77" s="414"/>
      <c r="BM77" s="414"/>
      <c r="BN77" s="414"/>
      <c r="BO77" s="414"/>
      <c r="DE77" s="422"/>
      <c r="DF77" s="422"/>
      <c r="DG77" s="422"/>
      <c r="DH77" s="422"/>
      <c r="DI77" s="422"/>
      <c r="DJ77" s="421"/>
      <c r="DK77" s="421"/>
      <c r="DL77" s="421"/>
      <c r="DS77" s="14"/>
      <c r="DT77" s="14"/>
      <c r="DU77" s="17"/>
    </row>
    <row r="78" spans="10:128" ht="3" customHeight="1" x14ac:dyDescent="0.25">
      <c r="J78" s="445"/>
      <c r="K78" s="447"/>
      <c r="L78" s="411"/>
      <c r="M78" s="411"/>
      <c r="N78" s="411"/>
      <c r="O78" s="407"/>
      <c r="P78" s="407"/>
      <c r="Q78" s="407"/>
      <c r="R78" s="407"/>
      <c r="S78" s="407"/>
      <c r="T78" s="407"/>
      <c r="U78" s="407"/>
      <c r="V78" s="407"/>
      <c r="W78" s="407"/>
      <c r="X78" s="407"/>
      <c r="Y78" s="407"/>
      <c r="Z78" s="407"/>
      <c r="AA78" s="407"/>
      <c r="AB78" s="407"/>
      <c r="AC78" s="407"/>
      <c r="AD78" s="407"/>
      <c r="AE78" s="412"/>
      <c r="AF78" s="412"/>
      <c r="AG78" s="412"/>
      <c r="AH78" s="412"/>
      <c r="AI78" s="412"/>
      <c r="AJ78" s="412"/>
      <c r="AK78" s="412"/>
      <c r="AL78" s="412"/>
      <c r="AM78" s="407"/>
      <c r="AN78" s="407"/>
      <c r="AO78" s="413"/>
      <c r="AP78" s="413"/>
      <c r="AQ78" s="413"/>
      <c r="AR78" s="407"/>
      <c r="AS78" s="407"/>
      <c r="AT78" s="407"/>
      <c r="AU78" s="407"/>
      <c r="AV78" s="407"/>
      <c r="AW78" s="407"/>
      <c r="AX78" s="407"/>
      <c r="AY78" s="407"/>
      <c r="AZ78" s="407"/>
      <c r="BA78" s="407"/>
      <c r="BB78" s="440"/>
      <c r="BC78" s="440"/>
      <c r="BD78" s="440"/>
      <c r="BE78" s="440"/>
      <c r="BF78" s="441"/>
      <c r="BG78" s="408"/>
      <c r="BH78" s="408"/>
      <c r="BI78" s="414"/>
      <c r="BJ78" s="414"/>
      <c r="BK78" s="414"/>
      <c r="BL78" s="414"/>
      <c r="BM78" s="414"/>
      <c r="BN78" s="414"/>
      <c r="BO78" s="414"/>
      <c r="CU78" s="700">
        <f>data5!AD2</f>
        <v>0</v>
      </c>
      <c r="CV78" s="700"/>
      <c r="CW78" s="700"/>
      <c r="CX78" s="700"/>
      <c r="CY78" s="700"/>
      <c r="CZ78" s="700"/>
      <c r="DA78" s="700"/>
      <c r="DB78" s="700"/>
      <c r="DC78" s="700"/>
      <c r="DD78" s="700"/>
      <c r="DE78" s="422"/>
      <c r="DF78" s="422"/>
      <c r="DG78" s="422"/>
      <c r="DH78" s="422"/>
      <c r="DI78" s="422"/>
      <c r="DJ78" s="421"/>
      <c r="DK78" s="421"/>
      <c r="DL78" s="421"/>
      <c r="DS78" s="14"/>
      <c r="DT78" s="14"/>
      <c r="DU78" s="17"/>
    </row>
    <row r="79" spans="10:128" ht="3" customHeight="1" x14ac:dyDescent="0.25">
      <c r="J79" s="445"/>
      <c r="K79" s="447"/>
      <c r="L79" s="411"/>
      <c r="M79" s="411"/>
      <c r="N79" s="411"/>
      <c r="O79" s="405"/>
      <c r="P79" s="405"/>
      <c r="Q79" s="405"/>
      <c r="R79" s="405"/>
      <c r="S79" s="405"/>
      <c r="T79" s="405"/>
      <c r="U79" s="405"/>
      <c r="V79" s="404"/>
      <c r="W79" s="407"/>
      <c r="X79" s="407"/>
      <c r="Y79" s="407"/>
      <c r="Z79" s="407"/>
      <c r="AA79" s="407"/>
      <c r="AB79" s="407"/>
      <c r="AC79" s="407"/>
      <c r="AD79" s="407"/>
      <c r="AE79" s="412"/>
      <c r="AF79" s="412"/>
      <c r="AG79" s="412"/>
      <c r="AH79" s="412"/>
      <c r="AI79" s="412"/>
      <c r="AJ79" s="412"/>
      <c r="AK79" s="412"/>
      <c r="AL79" s="412"/>
      <c r="AM79" s="407"/>
      <c r="AN79" s="407"/>
      <c r="AO79" s="413"/>
      <c r="AP79" s="413"/>
      <c r="AQ79" s="413"/>
      <c r="AR79" s="407"/>
      <c r="AS79" s="407"/>
      <c r="AT79" s="407"/>
      <c r="AU79" s="407"/>
      <c r="AV79" s="407"/>
      <c r="AW79" s="407"/>
      <c r="AX79" s="407"/>
      <c r="AY79" s="407"/>
      <c r="AZ79" s="407"/>
      <c r="BA79" s="407"/>
      <c r="BB79" s="440"/>
      <c r="BC79" s="440"/>
      <c r="BD79" s="440"/>
      <c r="BE79" s="440"/>
      <c r="BF79" s="441"/>
      <c r="BG79" s="408"/>
      <c r="BH79" s="408"/>
      <c r="BI79" s="414"/>
      <c r="BJ79" s="414"/>
      <c r="BK79" s="414"/>
      <c r="BL79" s="414"/>
      <c r="BM79" s="414"/>
      <c r="BN79" s="414"/>
      <c r="BO79" s="414"/>
      <c r="CU79" s="700"/>
      <c r="CV79" s="700"/>
      <c r="CW79" s="700"/>
      <c r="CX79" s="700"/>
      <c r="CY79" s="700"/>
      <c r="CZ79" s="700"/>
      <c r="DA79" s="700"/>
      <c r="DB79" s="700"/>
      <c r="DC79" s="700"/>
      <c r="DD79" s="700"/>
      <c r="DE79" s="422"/>
      <c r="DF79" s="422"/>
      <c r="DG79" s="422"/>
      <c r="DH79" s="422"/>
      <c r="DI79" s="422"/>
      <c r="DJ79" s="421"/>
      <c r="DK79" s="421"/>
      <c r="DL79" s="421"/>
      <c r="DS79" s="14"/>
      <c r="DT79" s="14"/>
      <c r="DU79" s="17"/>
    </row>
    <row r="80" spans="10:128" ht="3" customHeight="1" x14ac:dyDescent="0.25">
      <c r="J80" s="445"/>
      <c r="K80" s="447"/>
      <c r="L80" s="411"/>
      <c r="M80" s="411"/>
      <c r="N80" s="411"/>
      <c r="O80" s="405"/>
      <c r="P80" s="405"/>
      <c r="Q80" s="405"/>
      <c r="R80" s="405"/>
      <c r="S80" s="405"/>
      <c r="T80" s="405"/>
      <c r="U80" s="405"/>
      <c r="V80" s="404"/>
      <c r="W80" s="407"/>
      <c r="X80" s="407"/>
      <c r="Y80" s="407"/>
      <c r="Z80" s="407"/>
      <c r="AA80" s="407"/>
      <c r="AB80" s="407"/>
      <c r="AC80" s="407"/>
      <c r="AD80" s="407"/>
      <c r="AE80" s="412"/>
      <c r="AF80" s="412"/>
      <c r="AG80" s="412"/>
      <c r="AH80" s="412"/>
      <c r="AI80" s="412"/>
      <c r="AJ80" s="412"/>
      <c r="AK80" s="412"/>
      <c r="AL80" s="412"/>
      <c r="AM80" s="407"/>
      <c r="AN80" s="407"/>
      <c r="AO80" s="413"/>
      <c r="AP80" s="413"/>
      <c r="AQ80" s="413"/>
      <c r="AR80" s="407"/>
      <c r="AS80" s="407"/>
      <c r="AT80" s="407"/>
      <c r="AU80" s="407"/>
      <c r="AV80" s="407"/>
      <c r="AW80" s="407"/>
      <c r="AX80" s="407"/>
      <c r="AY80" s="407"/>
      <c r="AZ80" s="407"/>
      <c r="BA80" s="407"/>
      <c r="BB80" s="440"/>
      <c r="BC80" s="440"/>
      <c r="BD80" s="440"/>
      <c r="BE80" s="440"/>
      <c r="BF80" s="441"/>
      <c r="BG80" s="408"/>
      <c r="BH80" s="408"/>
      <c r="BI80" s="414"/>
      <c r="BJ80" s="414"/>
      <c r="BK80" s="414"/>
      <c r="BL80" s="414"/>
      <c r="BM80" s="414"/>
      <c r="BN80" s="414"/>
      <c r="BO80" s="414"/>
      <c r="CU80" s="700"/>
      <c r="CV80" s="700"/>
      <c r="CW80" s="700"/>
      <c r="CX80" s="700"/>
      <c r="CY80" s="700"/>
      <c r="CZ80" s="700"/>
      <c r="DA80" s="700"/>
      <c r="DB80" s="700"/>
      <c r="DC80" s="700"/>
      <c r="DD80" s="700"/>
      <c r="DE80" s="422"/>
      <c r="DF80" s="422"/>
      <c r="DG80" s="422"/>
      <c r="DH80" s="422"/>
      <c r="DI80" s="422"/>
      <c r="DJ80" s="421"/>
      <c r="DK80" s="421"/>
      <c r="DL80" s="421"/>
      <c r="DM80" s="421"/>
      <c r="DP80" s="421"/>
      <c r="DQ80" s="421"/>
      <c r="DR80" s="423"/>
      <c r="DS80" s="14"/>
      <c r="DT80" s="14"/>
      <c r="DU80" s="17"/>
    </row>
    <row r="81" spans="10:125" ht="3" customHeight="1" x14ac:dyDescent="0.25">
      <c r="J81" s="445"/>
      <c r="K81" s="447"/>
      <c r="L81" s="411"/>
      <c r="M81" s="411"/>
      <c r="N81" s="411"/>
      <c r="O81" s="407"/>
      <c r="P81" s="407"/>
      <c r="Q81" s="407"/>
      <c r="R81" s="407"/>
      <c r="S81" s="407"/>
      <c r="T81" s="407"/>
      <c r="U81" s="407"/>
      <c r="V81" s="407"/>
      <c r="W81" s="407"/>
      <c r="X81" s="407"/>
      <c r="Y81" s="407"/>
      <c r="Z81" s="407"/>
      <c r="AA81" s="407"/>
      <c r="AB81" s="407"/>
      <c r="AC81" s="407"/>
      <c r="AD81" s="407"/>
      <c r="AE81" s="412"/>
      <c r="AF81" s="412"/>
      <c r="AG81" s="412"/>
      <c r="AH81" s="412"/>
      <c r="AI81" s="412"/>
      <c r="AJ81" s="412"/>
      <c r="AK81" s="412"/>
      <c r="AL81" s="412"/>
      <c r="AM81" s="407"/>
      <c r="AN81" s="407"/>
      <c r="AO81" s="413"/>
      <c r="AP81" s="413"/>
      <c r="AQ81" s="413"/>
      <c r="AR81" s="407"/>
      <c r="AS81" s="407"/>
      <c r="AT81" s="407"/>
      <c r="AU81" s="407"/>
      <c r="AV81" s="407"/>
      <c r="AW81" s="407"/>
      <c r="AX81" s="407"/>
      <c r="AY81" s="407"/>
      <c r="AZ81" s="407"/>
      <c r="BA81" s="407"/>
      <c r="BB81" s="440"/>
      <c r="BC81" s="440"/>
      <c r="BD81" s="440"/>
      <c r="BE81" s="440"/>
      <c r="BF81" s="441"/>
      <c r="BG81" s="408"/>
      <c r="BH81" s="408"/>
      <c r="BI81" s="414"/>
      <c r="BJ81" s="414"/>
      <c r="BK81" s="414"/>
      <c r="BL81" s="414"/>
      <c r="BM81" s="414"/>
      <c r="BN81" s="414"/>
      <c r="BO81" s="414"/>
      <c r="CU81" s="424"/>
      <c r="CV81" s="424"/>
      <c r="CW81" s="424"/>
      <c r="CX81" s="424"/>
      <c r="CY81" s="424"/>
      <c r="CZ81" s="424"/>
      <c r="DA81" s="424"/>
      <c r="DB81" s="424"/>
      <c r="DC81" s="424"/>
      <c r="DD81" s="424"/>
      <c r="DE81" s="422"/>
      <c r="DF81" s="422"/>
      <c r="DG81" s="422"/>
      <c r="DH81" s="422"/>
      <c r="DI81" s="422"/>
      <c r="DJ81" s="421"/>
      <c r="DK81" s="421"/>
      <c r="DL81" s="421"/>
      <c r="DM81" s="421"/>
      <c r="DN81" s="421"/>
      <c r="DO81" s="421"/>
      <c r="DP81" s="421"/>
      <c r="DQ81" s="421"/>
      <c r="DR81" s="423"/>
      <c r="DS81" s="14"/>
      <c r="DT81" s="14"/>
      <c r="DU81" s="17"/>
    </row>
    <row r="82" spans="10:125" ht="3" customHeight="1" x14ac:dyDescent="0.25">
      <c r="J82" s="445"/>
      <c r="K82" s="721" t="str">
        <f>data3!G2</f>
        <v>6</v>
      </c>
      <c r="L82" s="714">
        <f>data3!W2</f>
        <v>0</v>
      </c>
      <c r="M82" s="714"/>
      <c r="N82" s="402"/>
      <c r="O82" s="706" t="str">
        <f>IF(data3!AM$2="","",data3!AM$2)</f>
        <v/>
      </c>
      <c r="P82" s="706"/>
      <c r="Q82" s="706"/>
      <c r="R82" s="706"/>
      <c r="S82" s="706"/>
      <c r="T82" s="706"/>
      <c r="U82" s="706"/>
      <c r="V82" s="404"/>
      <c r="W82" s="407"/>
      <c r="X82" s="706" t="str">
        <f>IF(data3!BD$2="","",data3!BD$2)</f>
        <v/>
      </c>
      <c r="Y82" s="706">
        <f>data3!AZ17</f>
        <v>0</v>
      </c>
      <c r="Z82" s="706"/>
      <c r="AA82" s="706"/>
      <c r="AB82" s="706"/>
      <c r="AC82" s="706"/>
      <c r="AD82" s="404"/>
      <c r="AE82" s="705">
        <f>data3!N4</f>
        <v>0</v>
      </c>
      <c r="AF82" s="705"/>
      <c r="AG82" s="705"/>
      <c r="AH82" s="705"/>
      <c r="AI82" s="705"/>
      <c r="AJ82" s="705"/>
      <c r="AK82" s="705"/>
      <c r="AL82" s="705"/>
      <c r="AM82" s="407"/>
      <c r="AN82" s="407"/>
      <c r="AO82" s="707" t="str">
        <f>IF(data3!BU$2="","",data3!BU$2)</f>
        <v/>
      </c>
      <c r="AP82" s="707"/>
      <c r="AQ82" s="406"/>
      <c r="AR82" s="407"/>
      <c r="AS82" s="706" t="str">
        <f>IF(data3!CO$2="","",data3!CO$2)</f>
        <v/>
      </c>
      <c r="AT82" s="706"/>
      <c r="AU82" s="706"/>
      <c r="AV82" s="706"/>
      <c r="AW82" s="706"/>
      <c r="AX82" s="706"/>
      <c r="AY82" s="706"/>
      <c r="AZ82" s="706"/>
      <c r="BA82" s="407"/>
      <c r="BB82" s="697">
        <f>data3!DF2</f>
        <v>0</v>
      </c>
      <c r="BC82" s="697"/>
      <c r="BD82" s="697"/>
      <c r="BE82" s="697"/>
      <c r="BF82" s="697"/>
      <c r="BG82" s="408"/>
      <c r="BH82" s="408"/>
      <c r="BI82" s="698">
        <f>data3!AF4</f>
        <v>0</v>
      </c>
      <c r="BJ82" s="698"/>
      <c r="BK82" s="698"/>
      <c r="BL82" s="698"/>
      <c r="BM82" s="698"/>
      <c r="BN82" s="698"/>
      <c r="BO82" s="698"/>
      <c r="CU82" s="700">
        <f>data5!F2</f>
        <v>0</v>
      </c>
      <c r="CV82" s="700"/>
      <c r="CW82" s="700"/>
      <c r="CX82" s="700"/>
      <c r="CY82" s="700"/>
      <c r="CZ82" s="700"/>
      <c r="DA82" s="700"/>
      <c r="DB82" s="700"/>
      <c r="DC82" s="700"/>
      <c r="DD82" s="700"/>
      <c r="DE82" s="422"/>
      <c r="DF82" s="422"/>
      <c r="DG82" s="422"/>
      <c r="DH82" s="422"/>
      <c r="DI82" s="422"/>
      <c r="DJ82" s="421"/>
      <c r="DK82" s="421"/>
      <c r="DL82" s="421"/>
      <c r="DM82" s="421"/>
      <c r="DN82" s="421"/>
      <c r="DO82" s="421"/>
      <c r="DP82" s="421"/>
      <c r="DQ82" s="421"/>
      <c r="DR82" s="423"/>
      <c r="DS82" s="14"/>
      <c r="DT82" s="14"/>
      <c r="DU82" s="17"/>
    </row>
    <row r="83" spans="10:125" ht="3" customHeight="1" x14ac:dyDescent="0.25">
      <c r="J83" s="445"/>
      <c r="K83" s="721"/>
      <c r="L83" s="714"/>
      <c r="M83" s="714"/>
      <c r="N83" s="402"/>
      <c r="O83" s="706"/>
      <c r="P83" s="706"/>
      <c r="Q83" s="706"/>
      <c r="R83" s="706"/>
      <c r="S83" s="706"/>
      <c r="T83" s="706"/>
      <c r="U83" s="706"/>
      <c r="V83" s="404"/>
      <c r="W83" s="407"/>
      <c r="X83" s="706"/>
      <c r="Y83" s="706"/>
      <c r="Z83" s="706"/>
      <c r="AA83" s="706"/>
      <c r="AB83" s="706"/>
      <c r="AC83" s="706"/>
      <c r="AD83" s="404"/>
      <c r="AE83" s="705"/>
      <c r="AF83" s="705"/>
      <c r="AG83" s="705"/>
      <c r="AH83" s="705"/>
      <c r="AI83" s="705"/>
      <c r="AJ83" s="705"/>
      <c r="AK83" s="705"/>
      <c r="AL83" s="705"/>
      <c r="AM83" s="407"/>
      <c r="AN83" s="407"/>
      <c r="AO83" s="707"/>
      <c r="AP83" s="707"/>
      <c r="AQ83" s="406"/>
      <c r="AR83" s="407"/>
      <c r="AS83" s="706"/>
      <c r="AT83" s="706"/>
      <c r="AU83" s="706"/>
      <c r="AV83" s="706"/>
      <c r="AW83" s="706"/>
      <c r="AX83" s="706"/>
      <c r="AY83" s="706"/>
      <c r="AZ83" s="706"/>
      <c r="BA83" s="407"/>
      <c r="BB83" s="697"/>
      <c r="BC83" s="697"/>
      <c r="BD83" s="697"/>
      <c r="BE83" s="697"/>
      <c r="BF83" s="697"/>
      <c r="BG83" s="408"/>
      <c r="BH83" s="408"/>
      <c r="BI83" s="698"/>
      <c r="BJ83" s="698"/>
      <c r="BK83" s="698"/>
      <c r="BL83" s="698"/>
      <c r="BM83" s="698"/>
      <c r="BN83" s="698"/>
      <c r="BO83" s="698"/>
      <c r="CU83" s="700"/>
      <c r="CV83" s="700"/>
      <c r="CW83" s="700"/>
      <c r="CX83" s="700"/>
      <c r="CY83" s="700"/>
      <c r="CZ83" s="700"/>
      <c r="DA83" s="700"/>
      <c r="DB83" s="700"/>
      <c r="DC83" s="700"/>
      <c r="DD83" s="700"/>
      <c r="DE83" s="422"/>
      <c r="DF83" s="422"/>
      <c r="DG83" s="422"/>
      <c r="DH83" s="422"/>
      <c r="DI83" s="422"/>
      <c r="DJ83" s="421"/>
      <c r="DK83" s="421"/>
      <c r="DL83" s="421"/>
      <c r="DM83" s="421"/>
      <c r="DN83" s="421"/>
      <c r="DO83" s="421"/>
      <c r="DP83" s="421"/>
      <c r="DQ83" s="421"/>
      <c r="DR83" s="423"/>
      <c r="DS83" s="14"/>
      <c r="DT83" s="14"/>
      <c r="DU83" s="17"/>
    </row>
    <row r="84" spans="10:125" ht="3" customHeight="1" x14ac:dyDescent="0.25">
      <c r="J84" s="445"/>
      <c r="K84" s="721"/>
      <c r="L84" s="714"/>
      <c r="M84" s="714"/>
      <c r="N84" s="402"/>
      <c r="O84" s="706"/>
      <c r="P84" s="706"/>
      <c r="Q84" s="706"/>
      <c r="R84" s="706"/>
      <c r="S84" s="706"/>
      <c r="T84" s="706"/>
      <c r="U84" s="706"/>
      <c r="V84" s="404"/>
      <c r="W84" s="407"/>
      <c r="X84" s="706"/>
      <c r="Y84" s="706"/>
      <c r="Z84" s="706"/>
      <c r="AA84" s="706"/>
      <c r="AB84" s="706"/>
      <c r="AC84" s="706"/>
      <c r="AD84" s="404"/>
      <c r="AE84" s="705"/>
      <c r="AF84" s="705"/>
      <c r="AG84" s="705"/>
      <c r="AH84" s="705"/>
      <c r="AI84" s="705"/>
      <c r="AJ84" s="705"/>
      <c r="AK84" s="705"/>
      <c r="AL84" s="705"/>
      <c r="AM84" s="407"/>
      <c r="AN84" s="407"/>
      <c r="AO84" s="707"/>
      <c r="AP84" s="707"/>
      <c r="AQ84" s="406"/>
      <c r="AR84" s="407"/>
      <c r="AS84" s="706"/>
      <c r="AT84" s="706"/>
      <c r="AU84" s="706"/>
      <c r="AV84" s="706"/>
      <c r="AW84" s="706"/>
      <c r="AX84" s="706"/>
      <c r="AY84" s="706"/>
      <c r="AZ84" s="706"/>
      <c r="BA84" s="407"/>
      <c r="BB84" s="697"/>
      <c r="BC84" s="697"/>
      <c r="BD84" s="697"/>
      <c r="BE84" s="697"/>
      <c r="BF84" s="697"/>
      <c r="BG84" s="408"/>
      <c r="BH84" s="408"/>
      <c r="BI84" s="698"/>
      <c r="BJ84" s="698"/>
      <c r="BK84" s="698"/>
      <c r="BL84" s="698"/>
      <c r="BM84" s="698"/>
      <c r="BN84" s="698"/>
      <c r="BO84" s="698"/>
      <c r="CU84" s="700"/>
      <c r="CV84" s="700"/>
      <c r="CW84" s="700"/>
      <c r="CX84" s="700"/>
      <c r="CY84" s="700"/>
      <c r="CZ84" s="700"/>
      <c r="DA84" s="700"/>
      <c r="DB84" s="700"/>
      <c r="DC84" s="700"/>
      <c r="DD84" s="700"/>
      <c r="DE84" s="422"/>
      <c r="DF84" s="422"/>
      <c r="DG84" s="422"/>
      <c r="DH84" s="422"/>
      <c r="DI84" s="422"/>
      <c r="DJ84" s="421"/>
      <c r="DK84" s="421"/>
      <c r="DL84" s="421"/>
      <c r="DM84" s="421"/>
      <c r="DN84" s="421"/>
      <c r="DO84" s="421"/>
      <c r="DP84" s="421"/>
      <c r="DQ84" s="421"/>
      <c r="DR84" s="423"/>
      <c r="DS84" s="14"/>
      <c r="DT84" s="14"/>
      <c r="DU84" s="17"/>
    </row>
    <row r="85" spans="10:125" ht="3" customHeight="1" x14ac:dyDescent="0.25">
      <c r="J85" s="445"/>
      <c r="K85" s="446"/>
      <c r="L85" s="402"/>
      <c r="M85" s="402"/>
      <c r="N85" s="402"/>
      <c r="O85" s="404"/>
      <c r="P85" s="404"/>
      <c r="Q85" s="404"/>
      <c r="R85" s="404"/>
      <c r="S85" s="404"/>
      <c r="T85" s="404"/>
      <c r="U85" s="404"/>
      <c r="V85" s="404"/>
      <c r="W85" s="407"/>
      <c r="X85" s="404"/>
      <c r="Y85" s="404"/>
      <c r="Z85" s="404"/>
      <c r="AA85" s="404"/>
      <c r="AB85" s="404"/>
      <c r="AC85" s="404"/>
      <c r="AD85" s="404"/>
      <c r="AE85" s="409"/>
      <c r="AF85" s="409"/>
      <c r="AG85" s="409"/>
      <c r="AH85" s="409"/>
      <c r="AI85" s="409"/>
      <c r="AJ85" s="409"/>
      <c r="AK85" s="409"/>
      <c r="AL85" s="409"/>
      <c r="AM85" s="407"/>
      <c r="AN85" s="407"/>
      <c r="AO85" s="406"/>
      <c r="AP85" s="406"/>
      <c r="AQ85" s="406"/>
      <c r="AR85" s="407"/>
      <c r="AS85" s="404"/>
      <c r="AT85" s="404"/>
      <c r="AU85" s="404"/>
      <c r="AV85" s="404"/>
      <c r="AW85" s="404"/>
      <c r="AX85" s="404"/>
      <c r="AY85" s="404"/>
      <c r="AZ85" s="404"/>
      <c r="BA85" s="407"/>
      <c r="BB85" s="435"/>
      <c r="BC85" s="435"/>
      <c r="BD85" s="435"/>
      <c r="BE85" s="435"/>
      <c r="BF85" s="435"/>
      <c r="BG85" s="408"/>
      <c r="BH85" s="408"/>
      <c r="BI85" s="415"/>
      <c r="BJ85" s="415"/>
      <c r="BK85" s="415"/>
      <c r="BL85" s="415"/>
      <c r="BM85" s="415"/>
      <c r="BN85" s="415"/>
      <c r="BO85" s="415"/>
      <c r="CU85" s="421"/>
      <c r="CV85" s="421"/>
      <c r="CW85" s="421"/>
      <c r="CX85" s="421"/>
      <c r="CY85" s="421"/>
      <c r="CZ85" s="421"/>
      <c r="DA85" s="421"/>
      <c r="DB85" s="421"/>
      <c r="DC85" s="421"/>
      <c r="DD85" s="421"/>
      <c r="DE85" s="422"/>
      <c r="DF85" s="422"/>
      <c r="DG85" s="422"/>
      <c r="DH85" s="422"/>
      <c r="DI85" s="422"/>
      <c r="DJ85" s="421"/>
      <c r="DK85" s="421"/>
      <c r="DL85" s="421"/>
      <c r="DM85" s="421"/>
      <c r="DN85" s="421"/>
      <c r="DO85" s="421"/>
      <c r="DP85" s="421"/>
      <c r="DQ85" s="421"/>
      <c r="DR85" s="423"/>
      <c r="DS85" s="14"/>
      <c r="DT85" s="14"/>
      <c r="DU85" s="17"/>
    </row>
    <row r="86" spans="10:125" ht="3" customHeight="1" x14ac:dyDescent="0.25">
      <c r="J86" s="445"/>
      <c r="K86" s="446"/>
      <c r="L86" s="402"/>
      <c r="M86" s="402"/>
      <c r="N86" s="402"/>
      <c r="O86" s="404"/>
      <c r="P86" s="404"/>
      <c r="Q86" s="404"/>
      <c r="R86" s="404"/>
      <c r="S86" s="404"/>
      <c r="T86" s="404"/>
      <c r="U86" s="404"/>
      <c r="V86" s="404"/>
      <c r="W86" s="407"/>
      <c r="X86" s="404"/>
      <c r="Y86" s="404"/>
      <c r="Z86" s="404"/>
      <c r="AA86" s="404"/>
      <c r="AB86" s="404"/>
      <c r="AC86" s="404"/>
      <c r="AD86" s="404"/>
      <c r="AE86" s="409"/>
      <c r="AF86" s="409"/>
      <c r="AG86" s="409"/>
      <c r="AH86" s="409"/>
      <c r="AI86" s="409"/>
      <c r="AJ86" s="409"/>
      <c r="AK86" s="409"/>
      <c r="AL86" s="409"/>
      <c r="AM86" s="407"/>
      <c r="AN86" s="407"/>
      <c r="AO86" s="406"/>
      <c r="AP86" s="406"/>
      <c r="AQ86" s="406"/>
      <c r="AR86" s="407"/>
      <c r="AS86" s="404"/>
      <c r="AT86" s="404"/>
      <c r="AU86" s="404"/>
      <c r="AV86" s="404"/>
      <c r="AW86" s="404"/>
      <c r="AX86" s="404"/>
      <c r="AY86" s="404"/>
      <c r="AZ86" s="404"/>
      <c r="BA86" s="407"/>
      <c r="BB86" s="435"/>
      <c r="BC86" s="435"/>
      <c r="BD86" s="435"/>
      <c r="BE86" s="435"/>
      <c r="BF86" s="435"/>
      <c r="BG86" s="408"/>
      <c r="BH86" s="408"/>
      <c r="BI86" s="415"/>
      <c r="BJ86" s="415"/>
      <c r="BK86" s="415"/>
      <c r="BL86" s="415"/>
      <c r="BM86" s="415"/>
      <c r="BN86" s="415"/>
      <c r="BO86" s="415"/>
      <c r="CU86" s="421"/>
      <c r="CV86" s="421"/>
      <c r="CW86" s="421"/>
      <c r="CX86" s="421"/>
      <c r="CY86" s="421"/>
      <c r="CZ86" s="421"/>
      <c r="DA86" s="421"/>
      <c r="DB86" s="421"/>
      <c r="DC86" s="421"/>
      <c r="DD86" s="421"/>
      <c r="DE86" s="422"/>
      <c r="DF86" s="422"/>
      <c r="DG86" s="422"/>
      <c r="DH86" s="422"/>
      <c r="DI86" s="422"/>
      <c r="DJ86" s="421"/>
      <c r="DK86" s="421"/>
      <c r="DL86" s="421"/>
      <c r="DM86" s="421"/>
      <c r="DN86" s="421"/>
      <c r="DO86" s="421"/>
      <c r="DP86" s="421"/>
      <c r="DQ86" s="421"/>
      <c r="DR86" s="422"/>
      <c r="DS86" s="14"/>
      <c r="DT86" s="14"/>
      <c r="DU86" s="17"/>
    </row>
    <row r="87" spans="10:125" ht="3" customHeight="1" x14ac:dyDescent="0.25">
      <c r="J87" s="445"/>
      <c r="K87" s="447"/>
      <c r="L87" s="411"/>
      <c r="M87" s="411"/>
      <c r="N87" s="411"/>
      <c r="O87" s="407"/>
      <c r="P87" s="407"/>
      <c r="Q87" s="407"/>
      <c r="R87" s="407"/>
      <c r="S87" s="407"/>
      <c r="T87" s="407"/>
      <c r="U87" s="407"/>
      <c r="V87" s="407"/>
      <c r="W87" s="407"/>
      <c r="X87" s="407"/>
      <c r="Y87" s="407"/>
      <c r="Z87" s="407"/>
      <c r="AA87" s="407"/>
      <c r="AB87" s="407"/>
      <c r="AC87" s="407"/>
      <c r="AD87" s="407"/>
      <c r="AE87" s="412"/>
      <c r="AF87" s="412"/>
      <c r="AG87" s="412"/>
      <c r="AH87" s="412"/>
      <c r="AI87" s="412"/>
      <c r="AJ87" s="412"/>
      <c r="AK87" s="412"/>
      <c r="AL87" s="412"/>
      <c r="AM87" s="407"/>
      <c r="AN87" s="407"/>
      <c r="AO87" s="413"/>
      <c r="AP87" s="413"/>
      <c r="AQ87" s="413"/>
      <c r="AR87" s="407"/>
      <c r="AS87" s="407"/>
      <c r="AT87" s="407"/>
      <c r="AU87" s="407"/>
      <c r="AV87" s="407"/>
      <c r="AW87" s="407"/>
      <c r="AX87" s="407"/>
      <c r="AY87" s="407"/>
      <c r="AZ87" s="407"/>
      <c r="BA87" s="407"/>
      <c r="BB87" s="440"/>
      <c r="BC87" s="440"/>
      <c r="BD87" s="440"/>
      <c r="BE87" s="440"/>
      <c r="BF87" s="441"/>
      <c r="BG87" s="408"/>
      <c r="BH87" s="408"/>
      <c r="BI87" s="414"/>
      <c r="BJ87" s="414"/>
      <c r="BK87" s="414"/>
      <c r="BL87" s="414"/>
      <c r="BM87" s="414"/>
      <c r="BN87" s="414"/>
      <c r="BO87" s="414"/>
      <c r="CU87" s="421"/>
      <c r="CV87" s="421"/>
      <c r="CW87" s="421"/>
      <c r="CX87" s="700">
        <f>data5!G2</f>
        <v>0</v>
      </c>
      <c r="CY87" s="700"/>
      <c r="CZ87" s="700"/>
      <c r="DA87" s="700"/>
      <c r="DB87" s="700"/>
      <c r="DC87" s="700"/>
      <c r="DD87" s="700"/>
      <c r="DE87" s="422"/>
      <c r="DF87" s="422"/>
      <c r="DG87" s="422"/>
      <c r="DH87" s="422"/>
      <c r="DI87" s="422"/>
      <c r="DS87" s="14"/>
      <c r="DT87" s="14"/>
    </row>
    <row r="88" spans="10:125" ht="3" customHeight="1" x14ac:dyDescent="0.25">
      <c r="J88" s="445"/>
      <c r="K88" s="447"/>
      <c r="L88" s="411"/>
      <c r="M88" s="411"/>
      <c r="N88" s="411"/>
      <c r="O88" s="407"/>
      <c r="P88" s="407"/>
      <c r="Q88" s="407"/>
      <c r="R88" s="407"/>
      <c r="S88" s="407"/>
      <c r="T88" s="407"/>
      <c r="U88" s="407"/>
      <c r="V88" s="407"/>
      <c r="W88" s="407"/>
      <c r="X88" s="407"/>
      <c r="Y88" s="407"/>
      <c r="Z88" s="407"/>
      <c r="AA88" s="407"/>
      <c r="AB88" s="407"/>
      <c r="AC88" s="407"/>
      <c r="AD88" s="407"/>
      <c r="AE88" s="412"/>
      <c r="AF88" s="412"/>
      <c r="AG88" s="412"/>
      <c r="AH88" s="412"/>
      <c r="AI88" s="412"/>
      <c r="AJ88" s="412"/>
      <c r="AK88" s="412"/>
      <c r="AL88" s="412"/>
      <c r="AM88" s="407"/>
      <c r="AN88" s="407"/>
      <c r="AO88" s="413"/>
      <c r="AP88" s="413"/>
      <c r="AQ88" s="413"/>
      <c r="AR88" s="407"/>
      <c r="AS88" s="407"/>
      <c r="AT88" s="407"/>
      <c r="AU88" s="407"/>
      <c r="AV88" s="407"/>
      <c r="AW88" s="407"/>
      <c r="AX88" s="407"/>
      <c r="AY88" s="407"/>
      <c r="AZ88" s="407"/>
      <c r="BA88" s="407"/>
      <c r="BB88" s="440"/>
      <c r="BC88" s="440"/>
      <c r="BD88" s="440"/>
      <c r="BE88" s="440"/>
      <c r="BF88" s="441"/>
      <c r="BG88" s="408"/>
      <c r="BH88" s="408"/>
      <c r="BI88" s="414"/>
      <c r="BJ88" s="414"/>
      <c r="BK88" s="414"/>
      <c r="BL88" s="414"/>
      <c r="BM88" s="414"/>
      <c r="BN88" s="414"/>
      <c r="BO88" s="414"/>
      <c r="CX88" s="700"/>
      <c r="CY88" s="700"/>
      <c r="CZ88" s="700"/>
      <c r="DA88" s="700"/>
      <c r="DB88" s="700"/>
      <c r="DC88" s="700"/>
      <c r="DD88" s="700"/>
      <c r="DE88" s="422"/>
      <c r="DF88" s="422"/>
      <c r="DG88" s="422"/>
      <c r="DH88" s="422"/>
      <c r="DI88" s="422"/>
      <c r="DJ88" s="422"/>
      <c r="DL88" s="700">
        <f>data4!N2</f>
        <v>0</v>
      </c>
      <c r="DM88" s="700"/>
      <c r="DN88" s="700"/>
      <c r="DO88" s="700"/>
      <c r="DP88" s="700"/>
      <c r="DQ88" s="700"/>
      <c r="DR88" s="700"/>
      <c r="DS88" s="700"/>
    </row>
    <row r="89" spans="10:125" ht="3" customHeight="1" x14ac:dyDescent="0.25">
      <c r="J89" s="445"/>
      <c r="K89" s="447"/>
      <c r="L89" s="411"/>
      <c r="M89" s="411"/>
      <c r="N89" s="411"/>
      <c r="O89" s="405"/>
      <c r="P89" s="405"/>
      <c r="Q89" s="405"/>
      <c r="R89" s="405"/>
      <c r="S89" s="405"/>
      <c r="T89" s="405"/>
      <c r="U89" s="405"/>
      <c r="V89" s="404"/>
      <c r="W89" s="407"/>
      <c r="X89" s="407"/>
      <c r="Y89" s="407"/>
      <c r="Z89" s="407"/>
      <c r="AA89" s="407"/>
      <c r="AB89" s="407"/>
      <c r="AC89" s="407"/>
      <c r="AD89" s="407"/>
      <c r="AE89" s="412"/>
      <c r="AF89" s="412"/>
      <c r="AG89" s="412"/>
      <c r="AH89" s="412"/>
      <c r="AI89" s="412"/>
      <c r="AJ89" s="412"/>
      <c r="AK89" s="412"/>
      <c r="AL89" s="412"/>
      <c r="AM89" s="407"/>
      <c r="AN89" s="407"/>
      <c r="AO89" s="413"/>
      <c r="AP89" s="413"/>
      <c r="AQ89" s="413"/>
      <c r="AR89" s="407"/>
      <c r="AS89" s="407"/>
      <c r="AT89" s="407"/>
      <c r="AU89" s="407"/>
      <c r="AV89" s="407"/>
      <c r="AW89" s="407"/>
      <c r="AX89" s="407"/>
      <c r="AY89" s="407"/>
      <c r="AZ89" s="407"/>
      <c r="BA89" s="407"/>
      <c r="BB89" s="440"/>
      <c r="BC89" s="440"/>
      <c r="BD89" s="440"/>
      <c r="BE89" s="440"/>
      <c r="BF89" s="441"/>
      <c r="BG89" s="408"/>
      <c r="BH89" s="408"/>
      <c r="BI89" s="414"/>
      <c r="BJ89" s="414"/>
      <c r="BK89" s="414"/>
      <c r="BL89" s="414"/>
      <c r="BM89" s="414"/>
      <c r="BN89" s="414"/>
      <c r="BO89" s="414"/>
      <c r="CX89" s="700"/>
      <c r="CY89" s="700"/>
      <c r="CZ89" s="700"/>
      <c r="DA89" s="700"/>
      <c r="DB89" s="700"/>
      <c r="DC89" s="700"/>
      <c r="DD89" s="700"/>
      <c r="DE89" s="422"/>
      <c r="DF89" s="422"/>
      <c r="DG89" s="422"/>
      <c r="DH89" s="422"/>
      <c r="DI89" s="422"/>
      <c r="DJ89" s="422"/>
      <c r="DL89" s="700"/>
      <c r="DM89" s="700"/>
      <c r="DN89" s="700"/>
      <c r="DO89" s="700"/>
      <c r="DP89" s="700"/>
      <c r="DQ89" s="700"/>
      <c r="DR89" s="700"/>
      <c r="DS89" s="700"/>
    </row>
    <row r="90" spans="10:125" ht="3" customHeight="1" x14ac:dyDescent="0.25">
      <c r="J90" s="445"/>
      <c r="K90" s="447"/>
      <c r="L90" s="411"/>
      <c r="M90" s="411"/>
      <c r="N90" s="411"/>
      <c r="O90" s="407"/>
      <c r="P90" s="407"/>
      <c r="Q90" s="407"/>
      <c r="R90" s="407"/>
      <c r="S90" s="407"/>
      <c r="T90" s="407"/>
      <c r="U90" s="407"/>
      <c r="V90" s="407"/>
      <c r="W90" s="407"/>
      <c r="X90" s="407"/>
      <c r="Y90" s="407"/>
      <c r="Z90" s="407"/>
      <c r="AA90" s="407"/>
      <c r="AB90" s="407"/>
      <c r="AC90" s="407"/>
      <c r="AD90" s="407"/>
      <c r="AE90" s="412"/>
      <c r="AF90" s="412"/>
      <c r="AG90" s="412"/>
      <c r="AH90" s="412"/>
      <c r="AI90" s="412"/>
      <c r="AJ90" s="412"/>
      <c r="AK90" s="412"/>
      <c r="AL90" s="412"/>
      <c r="AM90" s="407"/>
      <c r="AN90" s="407"/>
      <c r="AO90" s="413"/>
      <c r="AP90" s="413"/>
      <c r="AQ90" s="413"/>
      <c r="AR90" s="407"/>
      <c r="AS90" s="407"/>
      <c r="AT90" s="407"/>
      <c r="AU90" s="407"/>
      <c r="AV90" s="407"/>
      <c r="AW90" s="407"/>
      <c r="AX90" s="407"/>
      <c r="AY90" s="407"/>
      <c r="AZ90" s="407"/>
      <c r="BA90" s="407"/>
      <c r="BB90" s="440"/>
      <c r="BC90" s="440"/>
      <c r="BD90" s="440"/>
      <c r="BE90" s="440"/>
      <c r="BF90" s="441"/>
      <c r="BG90" s="408"/>
      <c r="BH90" s="408"/>
      <c r="BI90" s="414"/>
      <c r="BJ90" s="414"/>
      <c r="BK90" s="414"/>
      <c r="BL90" s="414"/>
      <c r="BM90" s="414"/>
      <c r="BN90" s="414"/>
      <c r="BO90" s="414"/>
      <c r="CX90" s="421"/>
      <c r="CY90" s="421"/>
      <c r="CZ90" s="421"/>
      <c r="DA90" s="421"/>
      <c r="DB90" s="421"/>
      <c r="DC90" s="421"/>
      <c r="DD90" s="421"/>
      <c r="DE90" s="422"/>
      <c r="DF90" s="422"/>
      <c r="DG90" s="422"/>
      <c r="DH90" s="422"/>
      <c r="DI90" s="422"/>
      <c r="DJ90" s="422"/>
      <c r="DL90" s="700"/>
      <c r="DM90" s="700"/>
      <c r="DN90" s="700"/>
      <c r="DO90" s="700"/>
      <c r="DP90" s="700"/>
      <c r="DQ90" s="700"/>
      <c r="DR90" s="700"/>
      <c r="DS90" s="700"/>
    </row>
    <row r="91" spans="10:125" ht="3" customHeight="1" x14ac:dyDescent="0.25">
      <c r="J91" s="445"/>
      <c r="K91" s="721" t="str">
        <f>data3!H2</f>
        <v>7</v>
      </c>
      <c r="L91" s="714">
        <f>data3!X2</f>
        <v>0</v>
      </c>
      <c r="M91" s="714"/>
      <c r="N91" s="402"/>
      <c r="O91" s="706" t="str">
        <f>IF(data3!AN$2="","",data3!AN$2)</f>
        <v/>
      </c>
      <c r="P91" s="706"/>
      <c r="Q91" s="706"/>
      <c r="R91" s="706"/>
      <c r="S91" s="706"/>
      <c r="T91" s="706"/>
      <c r="U91" s="706"/>
      <c r="V91" s="404"/>
      <c r="W91" s="407"/>
      <c r="X91" s="706" t="str">
        <f>IF(data3!BE$2="","",data3!BE$2)</f>
        <v/>
      </c>
      <c r="Y91" s="706">
        <f>data3!AZ47</f>
        <v>0</v>
      </c>
      <c r="Z91" s="706"/>
      <c r="AA91" s="706"/>
      <c r="AB91" s="706"/>
      <c r="AC91" s="706"/>
      <c r="AD91" s="404"/>
      <c r="AE91" s="705">
        <f>data3!O4</f>
        <v>0</v>
      </c>
      <c r="AF91" s="705"/>
      <c r="AG91" s="705"/>
      <c r="AH91" s="705"/>
      <c r="AI91" s="705"/>
      <c r="AJ91" s="705"/>
      <c r="AK91" s="705"/>
      <c r="AL91" s="705"/>
      <c r="AM91" s="407"/>
      <c r="AN91" s="407"/>
      <c r="AO91" s="707" t="str">
        <f>IF(data3!BV$2="","",data3!BV$2)</f>
        <v/>
      </c>
      <c r="AP91" s="707"/>
      <c r="AQ91" s="406"/>
      <c r="AR91" s="407"/>
      <c r="AS91" s="706" t="str">
        <f>IF(data3!CP$2="","",data3!CP$2)</f>
        <v/>
      </c>
      <c r="AT91" s="706"/>
      <c r="AU91" s="706"/>
      <c r="AV91" s="706"/>
      <c r="AW91" s="706"/>
      <c r="AX91" s="706"/>
      <c r="AY91" s="706"/>
      <c r="AZ91" s="706"/>
      <c r="BA91" s="407"/>
      <c r="BB91" s="697">
        <f>data3!DG2</f>
        <v>0</v>
      </c>
      <c r="BC91" s="697"/>
      <c r="BD91" s="697"/>
      <c r="BE91" s="697"/>
      <c r="BF91" s="697"/>
      <c r="BG91" s="408"/>
      <c r="BH91" s="408"/>
      <c r="BI91" s="698">
        <f>data3!AG4</f>
        <v>0</v>
      </c>
      <c r="BJ91" s="698"/>
      <c r="BK91" s="698"/>
      <c r="BL91" s="698"/>
      <c r="BM91" s="698"/>
      <c r="BN91" s="698"/>
      <c r="BO91" s="698"/>
      <c r="CX91" s="422"/>
      <c r="CY91" s="422"/>
      <c r="CZ91" s="422"/>
      <c r="DA91" s="422"/>
      <c r="DB91" s="422"/>
      <c r="DC91" s="422"/>
      <c r="DD91" s="422"/>
      <c r="DE91" s="422"/>
      <c r="DF91" s="422"/>
      <c r="DG91" s="422"/>
      <c r="DH91" s="422"/>
      <c r="DI91" s="422"/>
      <c r="DJ91" s="422"/>
    </row>
    <row r="92" spans="10:125" ht="3" customHeight="1" x14ac:dyDescent="0.25">
      <c r="J92" s="445"/>
      <c r="K92" s="721"/>
      <c r="L92" s="714"/>
      <c r="M92" s="714"/>
      <c r="N92" s="402"/>
      <c r="O92" s="706"/>
      <c r="P92" s="706"/>
      <c r="Q92" s="706"/>
      <c r="R92" s="706"/>
      <c r="S92" s="706"/>
      <c r="T92" s="706"/>
      <c r="U92" s="706"/>
      <c r="V92" s="404"/>
      <c r="W92" s="407"/>
      <c r="X92" s="706"/>
      <c r="Y92" s="706"/>
      <c r="Z92" s="706"/>
      <c r="AA92" s="706"/>
      <c r="AB92" s="706"/>
      <c r="AC92" s="706"/>
      <c r="AD92" s="404"/>
      <c r="AE92" s="705"/>
      <c r="AF92" s="705"/>
      <c r="AG92" s="705"/>
      <c r="AH92" s="705"/>
      <c r="AI92" s="705"/>
      <c r="AJ92" s="705"/>
      <c r="AK92" s="705"/>
      <c r="AL92" s="705"/>
      <c r="AM92" s="407"/>
      <c r="AN92" s="407"/>
      <c r="AO92" s="707"/>
      <c r="AP92" s="707"/>
      <c r="AQ92" s="406"/>
      <c r="AR92" s="407"/>
      <c r="AS92" s="706"/>
      <c r="AT92" s="706"/>
      <c r="AU92" s="706"/>
      <c r="AV92" s="706"/>
      <c r="AW92" s="706"/>
      <c r="AX92" s="706"/>
      <c r="AY92" s="706"/>
      <c r="AZ92" s="706"/>
      <c r="BA92" s="407"/>
      <c r="BB92" s="697"/>
      <c r="BC92" s="697"/>
      <c r="BD92" s="697"/>
      <c r="BE92" s="697"/>
      <c r="BF92" s="697"/>
      <c r="BG92" s="408"/>
      <c r="BH92" s="408"/>
      <c r="BI92" s="698"/>
      <c r="BJ92" s="698"/>
      <c r="BK92" s="698"/>
      <c r="BL92" s="698"/>
      <c r="BM92" s="698"/>
      <c r="BN92" s="698"/>
      <c r="BO92" s="698"/>
      <c r="CX92" s="700">
        <f>data5!H2</f>
        <v>0</v>
      </c>
      <c r="CY92" s="700"/>
      <c r="CZ92" s="700"/>
      <c r="DA92" s="700"/>
      <c r="DB92" s="700"/>
      <c r="DC92" s="700"/>
      <c r="DD92" s="700"/>
      <c r="DE92" s="422"/>
      <c r="DF92" s="422"/>
      <c r="DG92" s="422"/>
      <c r="DH92" s="422"/>
      <c r="DI92" s="422"/>
      <c r="DJ92" s="422"/>
    </row>
    <row r="93" spans="10:125" ht="3" customHeight="1" x14ac:dyDescent="0.25">
      <c r="J93" s="445"/>
      <c r="K93" s="721"/>
      <c r="L93" s="714"/>
      <c r="M93" s="714"/>
      <c r="N93" s="402"/>
      <c r="O93" s="706"/>
      <c r="P93" s="706"/>
      <c r="Q93" s="706"/>
      <c r="R93" s="706"/>
      <c r="S93" s="706"/>
      <c r="T93" s="706"/>
      <c r="U93" s="706"/>
      <c r="V93" s="404"/>
      <c r="W93" s="407"/>
      <c r="X93" s="706"/>
      <c r="Y93" s="706"/>
      <c r="Z93" s="706"/>
      <c r="AA93" s="706"/>
      <c r="AB93" s="706"/>
      <c r="AC93" s="706"/>
      <c r="AD93" s="404"/>
      <c r="AE93" s="705"/>
      <c r="AF93" s="705"/>
      <c r="AG93" s="705"/>
      <c r="AH93" s="705"/>
      <c r="AI93" s="705"/>
      <c r="AJ93" s="705"/>
      <c r="AK93" s="705"/>
      <c r="AL93" s="705"/>
      <c r="AM93" s="407"/>
      <c r="AN93" s="407"/>
      <c r="AO93" s="707"/>
      <c r="AP93" s="707"/>
      <c r="AQ93" s="406"/>
      <c r="AR93" s="407"/>
      <c r="AS93" s="706"/>
      <c r="AT93" s="706"/>
      <c r="AU93" s="706"/>
      <c r="AV93" s="706"/>
      <c r="AW93" s="706"/>
      <c r="AX93" s="706"/>
      <c r="AY93" s="706"/>
      <c r="AZ93" s="706"/>
      <c r="BA93" s="407"/>
      <c r="BB93" s="697"/>
      <c r="BC93" s="697"/>
      <c r="BD93" s="697"/>
      <c r="BE93" s="697"/>
      <c r="BF93" s="697"/>
      <c r="BG93" s="408"/>
      <c r="BH93" s="408"/>
      <c r="BI93" s="698"/>
      <c r="BJ93" s="698"/>
      <c r="BK93" s="698"/>
      <c r="BL93" s="698"/>
      <c r="BM93" s="698"/>
      <c r="BN93" s="698"/>
      <c r="BO93" s="698"/>
      <c r="CX93" s="700"/>
      <c r="CY93" s="700"/>
      <c r="CZ93" s="700"/>
      <c r="DA93" s="700"/>
      <c r="DB93" s="700"/>
      <c r="DC93" s="700"/>
      <c r="DD93" s="700"/>
      <c r="DE93" s="422"/>
      <c r="DF93" s="422"/>
      <c r="DG93" s="422"/>
      <c r="DH93" s="422"/>
      <c r="DI93" s="422"/>
      <c r="DJ93" s="422"/>
    </row>
    <row r="94" spans="10:125" ht="3" customHeight="1" x14ac:dyDescent="0.25">
      <c r="J94" s="445"/>
      <c r="K94" s="446"/>
      <c r="L94" s="402"/>
      <c r="M94" s="402"/>
      <c r="N94" s="402"/>
      <c r="O94" s="404"/>
      <c r="P94" s="404"/>
      <c r="Q94" s="404"/>
      <c r="R94" s="404"/>
      <c r="S94" s="404"/>
      <c r="T94" s="404"/>
      <c r="U94" s="404"/>
      <c r="V94" s="404"/>
      <c r="W94" s="407"/>
      <c r="X94" s="404"/>
      <c r="Y94" s="404"/>
      <c r="Z94" s="404"/>
      <c r="AA94" s="404"/>
      <c r="AB94" s="404"/>
      <c r="AC94" s="404"/>
      <c r="AD94" s="404"/>
      <c r="AE94" s="409"/>
      <c r="AF94" s="409"/>
      <c r="AG94" s="409"/>
      <c r="AH94" s="409"/>
      <c r="AI94" s="409"/>
      <c r="AJ94" s="409"/>
      <c r="AK94" s="409"/>
      <c r="AL94" s="409"/>
      <c r="AM94" s="407"/>
      <c r="AN94" s="407"/>
      <c r="AO94" s="406"/>
      <c r="AP94" s="406"/>
      <c r="AQ94" s="406"/>
      <c r="AR94" s="407"/>
      <c r="AS94" s="404"/>
      <c r="AT94" s="404"/>
      <c r="AU94" s="404"/>
      <c r="AV94" s="404"/>
      <c r="AW94" s="404"/>
      <c r="AX94" s="404"/>
      <c r="AY94" s="404"/>
      <c r="AZ94" s="404"/>
      <c r="BA94" s="407"/>
      <c r="BB94" s="435"/>
      <c r="BC94" s="435"/>
      <c r="BD94" s="435"/>
      <c r="BE94" s="435"/>
      <c r="BF94" s="435"/>
      <c r="BG94" s="408"/>
      <c r="BH94" s="408"/>
      <c r="BI94" s="415"/>
      <c r="BJ94" s="415"/>
      <c r="BK94" s="415"/>
      <c r="BL94" s="415"/>
      <c r="BM94" s="415"/>
      <c r="BN94" s="415"/>
      <c r="BO94" s="415"/>
      <c r="CX94" s="700"/>
      <c r="CY94" s="700"/>
      <c r="CZ94" s="700"/>
      <c r="DA94" s="700"/>
      <c r="DB94" s="700"/>
      <c r="DC94" s="700"/>
      <c r="DD94" s="700"/>
      <c r="DE94" s="422"/>
      <c r="DF94" s="422"/>
      <c r="DG94" s="422"/>
      <c r="DH94" s="422"/>
      <c r="DI94" s="422"/>
      <c r="DJ94" s="422"/>
    </row>
    <row r="95" spans="10:125" ht="3" customHeight="1" x14ac:dyDescent="0.25">
      <c r="J95" s="445"/>
      <c r="K95" s="446"/>
      <c r="L95" s="402"/>
      <c r="M95" s="402"/>
      <c r="N95" s="402"/>
      <c r="O95" s="404"/>
      <c r="P95" s="404"/>
      <c r="Q95" s="404"/>
      <c r="R95" s="404"/>
      <c r="S95" s="404"/>
      <c r="T95" s="404"/>
      <c r="U95" s="404"/>
      <c r="V95" s="404"/>
      <c r="W95" s="407"/>
      <c r="X95" s="404"/>
      <c r="Y95" s="404"/>
      <c r="Z95" s="404"/>
      <c r="AA95" s="404"/>
      <c r="AB95" s="404"/>
      <c r="AC95" s="404"/>
      <c r="AD95" s="404"/>
      <c r="AE95" s="409"/>
      <c r="AF95" s="409"/>
      <c r="AG95" s="409"/>
      <c r="AH95" s="409"/>
      <c r="AI95" s="409"/>
      <c r="AJ95" s="409"/>
      <c r="AK95" s="409"/>
      <c r="AL95" s="409"/>
      <c r="AM95" s="407"/>
      <c r="AN95" s="407"/>
      <c r="AO95" s="406"/>
      <c r="AP95" s="406"/>
      <c r="AQ95" s="406"/>
      <c r="AR95" s="407"/>
      <c r="AS95" s="404"/>
      <c r="AT95" s="404"/>
      <c r="AU95" s="404"/>
      <c r="AV95" s="404"/>
      <c r="AW95" s="404"/>
      <c r="AX95" s="404"/>
      <c r="AY95" s="404"/>
      <c r="AZ95" s="404"/>
      <c r="BA95" s="407"/>
      <c r="BB95" s="435"/>
      <c r="BC95" s="435"/>
      <c r="BD95" s="435"/>
      <c r="BE95" s="435"/>
      <c r="BF95" s="435"/>
      <c r="BG95" s="408"/>
      <c r="BH95" s="408"/>
      <c r="BI95" s="415"/>
      <c r="BJ95" s="415"/>
      <c r="BK95" s="415"/>
      <c r="BL95" s="415"/>
      <c r="BM95" s="415"/>
      <c r="BN95" s="415"/>
      <c r="BO95" s="415"/>
      <c r="DE95" s="422"/>
      <c r="DF95" s="422"/>
      <c r="DG95" s="422"/>
      <c r="DH95" s="422"/>
      <c r="DI95" s="422"/>
      <c r="DJ95" s="422"/>
      <c r="DL95" s="422"/>
      <c r="DM95" s="421"/>
      <c r="DN95" s="421"/>
      <c r="DO95" s="421"/>
      <c r="DP95" s="421"/>
      <c r="DQ95" s="421"/>
      <c r="DR95" s="421"/>
      <c r="DS95" s="421"/>
    </row>
    <row r="96" spans="10:125" ht="3" customHeight="1" x14ac:dyDescent="0.25">
      <c r="J96" s="445"/>
      <c r="K96" s="447"/>
      <c r="L96" s="411"/>
      <c r="M96" s="411"/>
      <c r="N96" s="411"/>
      <c r="O96" s="407"/>
      <c r="P96" s="407"/>
      <c r="Q96" s="407"/>
      <c r="R96" s="407"/>
      <c r="S96" s="407"/>
      <c r="T96" s="407"/>
      <c r="U96" s="407"/>
      <c r="V96" s="407"/>
      <c r="W96" s="407"/>
      <c r="X96" s="407"/>
      <c r="Y96" s="407"/>
      <c r="Z96" s="407"/>
      <c r="AA96" s="407"/>
      <c r="AB96" s="407"/>
      <c r="AC96" s="407"/>
      <c r="AD96" s="407"/>
      <c r="AE96" s="412"/>
      <c r="AF96" s="412"/>
      <c r="AG96" s="412"/>
      <c r="AH96" s="412"/>
      <c r="AI96" s="412"/>
      <c r="AJ96" s="412"/>
      <c r="AK96" s="412"/>
      <c r="AL96" s="412"/>
      <c r="AM96" s="407"/>
      <c r="AN96" s="407"/>
      <c r="AO96" s="413"/>
      <c r="AP96" s="413"/>
      <c r="AQ96" s="413"/>
      <c r="AR96" s="407"/>
      <c r="AS96" s="407"/>
      <c r="AT96" s="407"/>
      <c r="AU96" s="407"/>
      <c r="AV96" s="407"/>
      <c r="AW96" s="407"/>
      <c r="AX96" s="407"/>
      <c r="AY96" s="407"/>
      <c r="AZ96" s="407"/>
      <c r="BA96" s="407"/>
      <c r="BB96" s="440"/>
      <c r="BC96" s="440"/>
      <c r="BD96" s="440"/>
      <c r="BE96" s="440"/>
      <c r="BF96" s="441"/>
      <c r="BG96" s="408"/>
      <c r="BH96" s="408"/>
      <c r="BI96" s="414"/>
      <c r="BJ96" s="414"/>
      <c r="BK96" s="414"/>
      <c r="BL96" s="414"/>
      <c r="BM96" s="414"/>
      <c r="BN96" s="414"/>
      <c r="BO96" s="414"/>
      <c r="CX96" s="700">
        <f>data5!I2</f>
        <v>0</v>
      </c>
      <c r="CY96" s="700"/>
      <c r="CZ96" s="700"/>
      <c r="DA96" s="700"/>
      <c r="DB96" s="700"/>
      <c r="DC96" s="700"/>
      <c r="DD96" s="700"/>
      <c r="DE96" s="422"/>
      <c r="DF96" s="422"/>
      <c r="DG96" s="422"/>
      <c r="DH96" s="422"/>
      <c r="DI96" s="422"/>
      <c r="DJ96" s="422"/>
      <c r="DL96" s="422"/>
      <c r="DM96" s="421"/>
      <c r="DN96" s="421"/>
      <c r="DO96" s="421"/>
      <c r="DP96" s="421"/>
      <c r="DQ96" s="421"/>
      <c r="DR96" s="421"/>
      <c r="DS96" s="421"/>
    </row>
    <row r="97" spans="10:123" ht="3" customHeight="1" x14ac:dyDescent="0.25">
      <c r="J97" s="445"/>
      <c r="K97" s="447"/>
      <c r="L97" s="411"/>
      <c r="M97" s="411"/>
      <c r="N97" s="411"/>
      <c r="O97" s="405"/>
      <c r="P97" s="405"/>
      <c r="Q97" s="405"/>
      <c r="R97" s="405"/>
      <c r="S97" s="405"/>
      <c r="T97" s="405"/>
      <c r="U97" s="405"/>
      <c r="V97" s="404"/>
      <c r="W97" s="407"/>
      <c r="X97" s="407"/>
      <c r="Y97" s="407"/>
      <c r="Z97" s="407"/>
      <c r="AA97" s="407"/>
      <c r="AB97" s="407"/>
      <c r="AC97" s="407"/>
      <c r="AD97" s="407"/>
      <c r="AE97" s="412"/>
      <c r="AF97" s="412"/>
      <c r="AG97" s="412"/>
      <c r="AH97" s="412"/>
      <c r="AI97" s="412"/>
      <c r="AJ97" s="412"/>
      <c r="AK97" s="412"/>
      <c r="AL97" s="412"/>
      <c r="AM97" s="407"/>
      <c r="AN97" s="407"/>
      <c r="AO97" s="413"/>
      <c r="AP97" s="413"/>
      <c r="AQ97" s="413"/>
      <c r="AR97" s="407"/>
      <c r="AS97" s="407"/>
      <c r="AT97" s="407"/>
      <c r="AU97" s="407"/>
      <c r="AV97" s="407"/>
      <c r="AW97" s="407"/>
      <c r="AX97" s="407"/>
      <c r="AY97" s="407"/>
      <c r="AZ97" s="407"/>
      <c r="BA97" s="407"/>
      <c r="BB97" s="440"/>
      <c r="BC97" s="440"/>
      <c r="BD97" s="440"/>
      <c r="BE97" s="440"/>
      <c r="BF97" s="441"/>
      <c r="BG97" s="408"/>
      <c r="BH97" s="408"/>
      <c r="BI97" s="414"/>
      <c r="BJ97" s="414"/>
      <c r="BK97" s="414"/>
      <c r="BL97" s="414"/>
      <c r="BM97" s="414"/>
      <c r="BN97" s="414"/>
      <c r="BO97" s="414"/>
      <c r="CX97" s="700"/>
      <c r="CY97" s="700"/>
      <c r="CZ97" s="700"/>
      <c r="DA97" s="700"/>
      <c r="DB97" s="700"/>
      <c r="DC97" s="700"/>
      <c r="DD97" s="700"/>
      <c r="DE97" s="422"/>
      <c r="DF97" s="422"/>
      <c r="DG97" s="422"/>
      <c r="DH97" s="422"/>
      <c r="DI97" s="422"/>
      <c r="DJ97" s="422"/>
      <c r="DL97" s="422"/>
    </row>
    <row r="98" spans="10:123" ht="3" customHeight="1" x14ac:dyDescent="0.25">
      <c r="J98" s="445"/>
      <c r="K98" s="447"/>
      <c r="L98" s="411"/>
      <c r="M98" s="411"/>
      <c r="N98" s="411"/>
      <c r="O98" s="405"/>
      <c r="P98" s="405"/>
      <c r="Q98" s="405"/>
      <c r="R98" s="405"/>
      <c r="S98" s="405"/>
      <c r="T98" s="405"/>
      <c r="U98" s="405"/>
      <c r="V98" s="404"/>
      <c r="W98" s="407"/>
      <c r="X98" s="407"/>
      <c r="Y98" s="407"/>
      <c r="Z98" s="407"/>
      <c r="AA98" s="407"/>
      <c r="AB98" s="407"/>
      <c r="AC98" s="407"/>
      <c r="AD98" s="407"/>
      <c r="AE98" s="412"/>
      <c r="AF98" s="412"/>
      <c r="AG98" s="412"/>
      <c r="AH98" s="412"/>
      <c r="AI98" s="412"/>
      <c r="AJ98" s="412"/>
      <c r="AK98" s="412"/>
      <c r="AL98" s="412"/>
      <c r="AM98" s="407"/>
      <c r="AN98" s="407"/>
      <c r="AO98" s="413"/>
      <c r="AP98" s="413"/>
      <c r="AQ98" s="413"/>
      <c r="AR98" s="407"/>
      <c r="AS98" s="407"/>
      <c r="AT98" s="407"/>
      <c r="AU98" s="407"/>
      <c r="AV98" s="407"/>
      <c r="AW98" s="407"/>
      <c r="AX98" s="407"/>
      <c r="AY98" s="407"/>
      <c r="AZ98" s="407"/>
      <c r="BA98" s="407"/>
      <c r="BB98" s="440"/>
      <c r="BC98" s="440"/>
      <c r="BD98" s="440"/>
      <c r="BE98" s="440"/>
      <c r="BF98" s="441"/>
      <c r="BG98" s="408"/>
      <c r="BH98" s="408"/>
      <c r="BI98" s="414"/>
      <c r="BJ98" s="414"/>
      <c r="BK98" s="414"/>
      <c r="BL98" s="414"/>
      <c r="BM98" s="414"/>
      <c r="BN98" s="414"/>
      <c r="BO98" s="414"/>
      <c r="CX98" s="700"/>
      <c r="CY98" s="700"/>
      <c r="CZ98" s="700"/>
      <c r="DA98" s="700"/>
      <c r="DB98" s="700"/>
      <c r="DC98" s="700"/>
      <c r="DD98" s="700"/>
      <c r="DE98" s="422"/>
      <c r="DF98" s="422"/>
      <c r="DG98" s="422"/>
      <c r="DH98" s="422"/>
      <c r="DI98" s="422"/>
      <c r="DJ98" s="422"/>
      <c r="DL98" s="422"/>
      <c r="DM98" s="700">
        <f>data4!DE2</f>
        <v>0</v>
      </c>
      <c r="DN98" s="700"/>
      <c r="DO98" s="700"/>
      <c r="DP98" s="700"/>
      <c r="DQ98" s="700"/>
      <c r="DR98" s="700"/>
      <c r="DS98" s="700"/>
    </row>
    <row r="99" spans="10:123" ht="3" customHeight="1" x14ac:dyDescent="0.25">
      <c r="J99" s="445"/>
      <c r="K99" s="447"/>
      <c r="L99" s="411"/>
      <c r="M99" s="411"/>
      <c r="N99" s="411"/>
      <c r="O99" s="407"/>
      <c r="P99" s="407"/>
      <c r="Q99" s="407"/>
      <c r="R99" s="407"/>
      <c r="S99" s="407"/>
      <c r="T99" s="407"/>
      <c r="U99" s="407"/>
      <c r="V99" s="407"/>
      <c r="W99" s="407"/>
      <c r="X99" s="407"/>
      <c r="Y99" s="407"/>
      <c r="Z99" s="407"/>
      <c r="AA99" s="407"/>
      <c r="AB99" s="407"/>
      <c r="AC99" s="407"/>
      <c r="AD99" s="407"/>
      <c r="AE99" s="412"/>
      <c r="AF99" s="412"/>
      <c r="AG99" s="412"/>
      <c r="AH99" s="412"/>
      <c r="AI99" s="412"/>
      <c r="AJ99" s="412"/>
      <c r="AK99" s="412"/>
      <c r="AL99" s="412"/>
      <c r="AM99" s="407"/>
      <c r="AN99" s="407"/>
      <c r="AO99" s="413"/>
      <c r="AP99" s="413"/>
      <c r="AQ99" s="413"/>
      <c r="AR99" s="407"/>
      <c r="AS99" s="407"/>
      <c r="AT99" s="407"/>
      <c r="AU99" s="407"/>
      <c r="AV99" s="407"/>
      <c r="AW99" s="407"/>
      <c r="AX99" s="407"/>
      <c r="AY99" s="407"/>
      <c r="AZ99" s="407"/>
      <c r="BA99" s="407"/>
      <c r="BB99" s="440"/>
      <c r="BC99" s="440"/>
      <c r="BD99" s="440"/>
      <c r="BE99" s="440"/>
      <c r="BF99" s="441"/>
      <c r="BG99" s="408"/>
      <c r="BH99" s="408"/>
      <c r="BI99" s="414"/>
      <c r="BJ99" s="414"/>
      <c r="BK99" s="414"/>
      <c r="BL99" s="414"/>
      <c r="BM99" s="414"/>
      <c r="BN99" s="414"/>
      <c r="BO99" s="414"/>
      <c r="DE99" s="422"/>
      <c r="DF99" s="422"/>
      <c r="DG99" s="422"/>
      <c r="DH99" s="422"/>
      <c r="DI99" s="422"/>
      <c r="DJ99" s="422"/>
      <c r="DL99" s="422"/>
      <c r="DM99" s="700"/>
      <c r="DN99" s="700"/>
      <c r="DO99" s="700"/>
      <c r="DP99" s="700"/>
      <c r="DQ99" s="700"/>
      <c r="DR99" s="700"/>
      <c r="DS99" s="700"/>
    </row>
    <row r="100" spans="10:123" ht="3" customHeight="1" x14ac:dyDescent="0.25">
      <c r="J100" s="445"/>
      <c r="K100" s="721" t="str">
        <f>data3!I2</f>
        <v>8</v>
      </c>
      <c r="L100" s="714">
        <f>data3!Y2</f>
        <v>0</v>
      </c>
      <c r="M100" s="714"/>
      <c r="N100" s="402"/>
      <c r="O100" s="706" t="str">
        <f>IF(data3!AO$2="","",data3!AO$2)</f>
        <v/>
      </c>
      <c r="P100" s="706"/>
      <c r="Q100" s="706"/>
      <c r="R100" s="706"/>
      <c r="S100" s="706"/>
      <c r="T100" s="706"/>
      <c r="U100" s="706"/>
      <c r="V100" s="404"/>
      <c r="W100" s="407"/>
      <c r="X100" s="706" t="str">
        <f>IF(data3!BF$2="","",data3!BF$2)</f>
        <v/>
      </c>
      <c r="Y100" s="706">
        <f>data3!AZ56</f>
        <v>0</v>
      </c>
      <c r="Z100" s="706"/>
      <c r="AA100" s="706"/>
      <c r="AB100" s="706"/>
      <c r="AC100" s="706"/>
      <c r="AD100" s="404"/>
      <c r="AE100" s="705">
        <f>data3!P4</f>
        <v>0</v>
      </c>
      <c r="AF100" s="705"/>
      <c r="AG100" s="705"/>
      <c r="AH100" s="705"/>
      <c r="AI100" s="705"/>
      <c r="AJ100" s="705"/>
      <c r="AK100" s="705"/>
      <c r="AL100" s="705"/>
      <c r="AM100" s="407"/>
      <c r="AN100" s="407"/>
      <c r="AO100" s="707" t="str">
        <f>IF(data3!BW$2="","",data3!BW$2)</f>
        <v/>
      </c>
      <c r="AP100" s="707"/>
      <c r="AQ100" s="406"/>
      <c r="AR100" s="407"/>
      <c r="AS100" s="706" t="str">
        <f>IF(data3!CQ$2="","",data3!CQ$2)</f>
        <v/>
      </c>
      <c r="AT100" s="706"/>
      <c r="AU100" s="706"/>
      <c r="AV100" s="706"/>
      <c r="AW100" s="706"/>
      <c r="AX100" s="706"/>
      <c r="AY100" s="706"/>
      <c r="AZ100" s="706"/>
      <c r="BA100" s="407"/>
      <c r="BB100" s="697">
        <f>data3!DH2</f>
        <v>0</v>
      </c>
      <c r="BC100" s="697"/>
      <c r="BD100" s="697"/>
      <c r="BE100" s="697"/>
      <c r="BF100" s="697"/>
      <c r="BG100" s="408"/>
      <c r="BH100" s="408"/>
      <c r="BI100" s="698">
        <f>data3!AH4</f>
        <v>0</v>
      </c>
      <c r="BJ100" s="698"/>
      <c r="BK100" s="698"/>
      <c r="BL100" s="698"/>
      <c r="BM100" s="698"/>
      <c r="BN100" s="698"/>
      <c r="BO100" s="698"/>
      <c r="CX100" s="700">
        <f>data5!J2</f>
        <v>0</v>
      </c>
      <c r="CY100" s="700"/>
      <c r="CZ100" s="700"/>
      <c r="DA100" s="700"/>
      <c r="DB100" s="700"/>
      <c r="DC100" s="700"/>
      <c r="DD100" s="700"/>
      <c r="DE100" s="422"/>
      <c r="DF100" s="422"/>
      <c r="DG100" s="422"/>
      <c r="DH100" s="422"/>
      <c r="DI100" s="422"/>
      <c r="DJ100" s="422"/>
      <c r="DL100" s="422"/>
      <c r="DM100" s="700"/>
      <c r="DN100" s="700"/>
      <c r="DO100" s="700"/>
      <c r="DP100" s="700"/>
      <c r="DQ100" s="700"/>
      <c r="DR100" s="700"/>
      <c r="DS100" s="700"/>
    </row>
    <row r="101" spans="10:123" ht="3" customHeight="1" x14ac:dyDescent="0.25">
      <c r="J101" s="445"/>
      <c r="K101" s="721"/>
      <c r="L101" s="714"/>
      <c r="M101" s="714"/>
      <c r="N101" s="402"/>
      <c r="O101" s="706"/>
      <c r="P101" s="706"/>
      <c r="Q101" s="706"/>
      <c r="R101" s="706"/>
      <c r="S101" s="706"/>
      <c r="T101" s="706"/>
      <c r="U101" s="706"/>
      <c r="V101" s="404"/>
      <c r="W101" s="407"/>
      <c r="X101" s="706"/>
      <c r="Y101" s="706"/>
      <c r="Z101" s="706"/>
      <c r="AA101" s="706"/>
      <c r="AB101" s="706"/>
      <c r="AC101" s="706"/>
      <c r="AD101" s="404"/>
      <c r="AE101" s="705"/>
      <c r="AF101" s="705"/>
      <c r="AG101" s="705"/>
      <c r="AH101" s="705"/>
      <c r="AI101" s="705"/>
      <c r="AJ101" s="705"/>
      <c r="AK101" s="705"/>
      <c r="AL101" s="705"/>
      <c r="AM101" s="407"/>
      <c r="AN101" s="407"/>
      <c r="AO101" s="707"/>
      <c r="AP101" s="707"/>
      <c r="AQ101" s="406"/>
      <c r="AR101" s="407"/>
      <c r="AS101" s="706"/>
      <c r="AT101" s="706"/>
      <c r="AU101" s="706"/>
      <c r="AV101" s="706"/>
      <c r="AW101" s="706"/>
      <c r="AX101" s="706"/>
      <c r="AY101" s="706"/>
      <c r="AZ101" s="706"/>
      <c r="BA101" s="407"/>
      <c r="BB101" s="697"/>
      <c r="BC101" s="697"/>
      <c r="BD101" s="697"/>
      <c r="BE101" s="697"/>
      <c r="BF101" s="697"/>
      <c r="BG101" s="408"/>
      <c r="BH101" s="408"/>
      <c r="BI101" s="698"/>
      <c r="BJ101" s="698"/>
      <c r="BK101" s="698"/>
      <c r="BL101" s="698"/>
      <c r="BM101" s="698"/>
      <c r="BN101" s="698"/>
      <c r="BO101" s="698"/>
      <c r="CX101" s="700"/>
      <c r="CY101" s="700"/>
      <c r="CZ101" s="700"/>
      <c r="DA101" s="700"/>
      <c r="DB101" s="700"/>
      <c r="DC101" s="700"/>
      <c r="DD101" s="700"/>
      <c r="DE101" s="422"/>
      <c r="DF101" s="422"/>
      <c r="DG101" s="422"/>
      <c r="DH101" s="422"/>
      <c r="DI101" s="422"/>
      <c r="DJ101" s="422"/>
      <c r="DL101" s="422"/>
      <c r="DM101" s="421"/>
      <c r="DN101" s="421"/>
      <c r="DO101" s="421"/>
      <c r="DP101" s="421"/>
      <c r="DQ101" s="421"/>
      <c r="DR101" s="421"/>
      <c r="DS101" s="421"/>
    </row>
    <row r="102" spans="10:123" ht="3" customHeight="1" x14ac:dyDescent="0.25">
      <c r="J102" s="445"/>
      <c r="K102" s="721"/>
      <c r="L102" s="714"/>
      <c r="M102" s="714"/>
      <c r="N102" s="402"/>
      <c r="O102" s="706"/>
      <c r="P102" s="706"/>
      <c r="Q102" s="706"/>
      <c r="R102" s="706"/>
      <c r="S102" s="706"/>
      <c r="T102" s="706"/>
      <c r="U102" s="706"/>
      <c r="V102" s="404"/>
      <c r="W102" s="407"/>
      <c r="X102" s="706"/>
      <c r="Y102" s="706"/>
      <c r="Z102" s="706"/>
      <c r="AA102" s="706"/>
      <c r="AB102" s="706"/>
      <c r="AC102" s="706"/>
      <c r="AD102" s="404"/>
      <c r="AE102" s="705"/>
      <c r="AF102" s="705"/>
      <c r="AG102" s="705"/>
      <c r="AH102" s="705"/>
      <c r="AI102" s="705"/>
      <c r="AJ102" s="705"/>
      <c r="AK102" s="705"/>
      <c r="AL102" s="705"/>
      <c r="AM102" s="407"/>
      <c r="AN102" s="407"/>
      <c r="AO102" s="707"/>
      <c r="AP102" s="707"/>
      <c r="AQ102" s="406"/>
      <c r="AR102" s="407"/>
      <c r="AS102" s="706"/>
      <c r="AT102" s="706"/>
      <c r="AU102" s="706"/>
      <c r="AV102" s="706"/>
      <c r="AW102" s="706"/>
      <c r="AX102" s="706"/>
      <c r="AY102" s="706"/>
      <c r="AZ102" s="706"/>
      <c r="BA102" s="407"/>
      <c r="BB102" s="697"/>
      <c r="BC102" s="697"/>
      <c r="BD102" s="697"/>
      <c r="BE102" s="697"/>
      <c r="BF102" s="697"/>
      <c r="BG102" s="408"/>
      <c r="BH102" s="408"/>
      <c r="BI102" s="698"/>
      <c r="BJ102" s="698"/>
      <c r="BK102" s="698"/>
      <c r="BL102" s="698"/>
      <c r="BM102" s="698"/>
      <c r="BN102" s="698"/>
      <c r="BO102" s="698"/>
      <c r="CX102" s="700"/>
      <c r="CY102" s="700"/>
      <c r="CZ102" s="700"/>
      <c r="DA102" s="700"/>
      <c r="DB102" s="700"/>
      <c r="DC102" s="700"/>
      <c r="DD102" s="700"/>
      <c r="DE102" s="422"/>
      <c r="DF102" s="422"/>
      <c r="DG102" s="422"/>
      <c r="DH102" s="422"/>
      <c r="DI102" s="422"/>
      <c r="DJ102" s="422"/>
      <c r="DL102" s="422"/>
      <c r="DM102" s="422"/>
      <c r="DN102" s="422"/>
      <c r="DO102" s="422"/>
      <c r="DP102" s="422"/>
      <c r="DQ102" s="422"/>
      <c r="DR102" s="422"/>
      <c r="DS102" s="422"/>
    </row>
    <row r="103" spans="10:123" ht="3" customHeight="1" x14ac:dyDescent="0.25">
      <c r="J103" s="445"/>
      <c r="K103" s="446"/>
      <c r="L103" s="402"/>
      <c r="M103" s="402"/>
      <c r="N103" s="402"/>
      <c r="O103" s="404"/>
      <c r="P103" s="404"/>
      <c r="Q103" s="404"/>
      <c r="R103" s="404"/>
      <c r="S103" s="404"/>
      <c r="T103" s="404"/>
      <c r="U103" s="404"/>
      <c r="V103" s="404"/>
      <c r="W103" s="407"/>
      <c r="X103" s="404"/>
      <c r="Y103" s="404"/>
      <c r="Z103" s="404"/>
      <c r="AA103" s="404"/>
      <c r="AB103" s="404"/>
      <c r="AC103" s="404"/>
      <c r="AD103" s="404"/>
      <c r="AE103" s="409"/>
      <c r="AF103" s="409"/>
      <c r="AG103" s="409"/>
      <c r="AH103" s="409"/>
      <c r="AI103" s="409"/>
      <c r="AJ103" s="409"/>
      <c r="AK103" s="409"/>
      <c r="AL103" s="409"/>
      <c r="AM103" s="407"/>
      <c r="AN103" s="407"/>
      <c r="AO103" s="406"/>
      <c r="AP103" s="406"/>
      <c r="AQ103" s="406"/>
      <c r="AR103" s="407"/>
      <c r="AS103" s="404"/>
      <c r="AT103" s="404"/>
      <c r="AU103" s="404"/>
      <c r="AV103" s="404"/>
      <c r="AW103" s="404"/>
      <c r="AX103" s="404"/>
      <c r="AY103" s="404"/>
      <c r="AZ103" s="404"/>
      <c r="BA103" s="407"/>
      <c r="BB103" s="435"/>
      <c r="BC103" s="435"/>
      <c r="BD103" s="435"/>
      <c r="BE103" s="435"/>
      <c r="BF103" s="435"/>
      <c r="BG103" s="408"/>
      <c r="BH103" s="408"/>
      <c r="BI103" s="415"/>
      <c r="BJ103" s="415"/>
      <c r="BK103" s="415"/>
      <c r="BL103" s="415"/>
      <c r="BM103" s="415"/>
      <c r="BN103" s="415"/>
      <c r="BO103" s="415"/>
      <c r="CX103" s="700"/>
      <c r="CY103" s="700"/>
      <c r="CZ103" s="700"/>
      <c r="DA103" s="700"/>
      <c r="DB103" s="700"/>
      <c r="DC103" s="700"/>
      <c r="DD103" s="700"/>
      <c r="DE103" s="422"/>
      <c r="DF103" s="422"/>
      <c r="DG103" s="422"/>
      <c r="DH103" s="422"/>
      <c r="DI103" s="422"/>
      <c r="DJ103" s="422"/>
      <c r="DL103" s="422"/>
      <c r="DM103" s="422"/>
      <c r="DN103" s="422"/>
      <c r="DO103" s="422"/>
      <c r="DP103" s="422"/>
      <c r="DQ103" s="422"/>
      <c r="DR103" s="422"/>
      <c r="DS103" s="422"/>
    </row>
    <row r="104" spans="10:123" ht="3" customHeight="1" x14ac:dyDescent="0.25">
      <c r="J104" s="445"/>
      <c r="K104" s="447"/>
      <c r="L104" s="411"/>
      <c r="M104" s="411"/>
      <c r="N104" s="411"/>
      <c r="O104" s="404"/>
      <c r="P104" s="404"/>
      <c r="Q104" s="404"/>
      <c r="R104" s="404"/>
      <c r="S104" s="404"/>
      <c r="T104" s="404"/>
      <c r="U104" s="404"/>
      <c r="V104" s="404"/>
      <c r="W104" s="407"/>
      <c r="X104" s="407"/>
      <c r="Y104" s="407"/>
      <c r="Z104" s="407"/>
      <c r="AA104" s="407"/>
      <c r="AB104" s="407"/>
      <c r="AC104" s="407"/>
      <c r="AD104" s="407"/>
      <c r="AE104" s="412"/>
      <c r="AF104" s="412"/>
      <c r="AG104" s="412"/>
      <c r="AH104" s="412"/>
      <c r="AI104" s="412"/>
      <c r="AJ104" s="412"/>
      <c r="AK104" s="412"/>
      <c r="AL104" s="412"/>
      <c r="AM104" s="407"/>
      <c r="AN104" s="407"/>
      <c r="AO104" s="413"/>
      <c r="AP104" s="413"/>
      <c r="AQ104" s="413"/>
      <c r="AR104" s="407"/>
      <c r="AS104" s="407"/>
      <c r="AT104" s="407"/>
      <c r="AU104" s="407"/>
      <c r="AV104" s="407"/>
      <c r="AW104" s="407"/>
      <c r="AX104" s="407"/>
      <c r="AY104" s="407"/>
      <c r="AZ104" s="407"/>
      <c r="BA104" s="407"/>
      <c r="BB104" s="440"/>
      <c r="BC104" s="440"/>
      <c r="BD104" s="440"/>
      <c r="BE104" s="440"/>
      <c r="BF104" s="441"/>
      <c r="BG104" s="408"/>
      <c r="BH104" s="408"/>
      <c r="BI104" s="414"/>
      <c r="BJ104" s="414"/>
      <c r="BK104" s="414"/>
      <c r="BL104" s="414"/>
      <c r="BM104" s="414"/>
      <c r="BN104" s="414"/>
      <c r="BO104" s="414"/>
      <c r="DE104" s="422"/>
      <c r="DF104" s="422"/>
      <c r="DG104" s="422"/>
      <c r="DH104" s="422"/>
      <c r="DI104" s="422"/>
      <c r="DJ104" s="422"/>
      <c r="DL104" s="422"/>
      <c r="DM104" s="422"/>
      <c r="DN104" s="422"/>
      <c r="DO104" s="422"/>
      <c r="DP104" s="422"/>
      <c r="DQ104" s="422"/>
      <c r="DR104" s="422"/>
      <c r="DS104" s="422"/>
    </row>
    <row r="105" spans="10:123" ht="3" customHeight="1" x14ac:dyDescent="0.25">
      <c r="J105" s="445"/>
      <c r="K105" s="447"/>
      <c r="L105" s="411"/>
      <c r="M105" s="411"/>
      <c r="N105" s="411"/>
      <c r="O105" s="407"/>
      <c r="P105" s="407"/>
      <c r="Q105" s="407"/>
      <c r="R105" s="407"/>
      <c r="S105" s="407"/>
      <c r="T105" s="407"/>
      <c r="U105" s="407"/>
      <c r="V105" s="407"/>
      <c r="W105" s="407"/>
      <c r="X105" s="407"/>
      <c r="Y105" s="407"/>
      <c r="Z105" s="407"/>
      <c r="AA105" s="407"/>
      <c r="AB105" s="407"/>
      <c r="AC105" s="407"/>
      <c r="AD105" s="407"/>
      <c r="AE105" s="412"/>
      <c r="AF105" s="412"/>
      <c r="AG105" s="412"/>
      <c r="AH105" s="412"/>
      <c r="AI105" s="412"/>
      <c r="AJ105" s="412"/>
      <c r="AK105" s="412"/>
      <c r="AL105" s="412"/>
      <c r="AM105" s="407"/>
      <c r="AN105" s="407"/>
      <c r="AO105" s="413"/>
      <c r="AP105" s="413"/>
      <c r="AQ105" s="413"/>
      <c r="AR105" s="407"/>
      <c r="AS105" s="407"/>
      <c r="AT105" s="407"/>
      <c r="AU105" s="407"/>
      <c r="AV105" s="407"/>
      <c r="AW105" s="407"/>
      <c r="AX105" s="407"/>
      <c r="AY105" s="407"/>
      <c r="AZ105" s="407"/>
      <c r="BA105" s="407"/>
      <c r="BB105" s="440"/>
      <c r="BC105" s="440"/>
      <c r="BD105" s="440"/>
      <c r="BE105" s="440"/>
      <c r="BF105" s="441"/>
      <c r="BG105" s="408"/>
      <c r="BH105" s="408"/>
      <c r="BI105" s="414"/>
      <c r="BJ105" s="414"/>
      <c r="BK105" s="414"/>
      <c r="BL105" s="414"/>
      <c r="BM105" s="414"/>
      <c r="BN105" s="414"/>
      <c r="BO105" s="414"/>
      <c r="CX105" s="700">
        <f>data5!K2+data5!L2</f>
        <v>0</v>
      </c>
      <c r="CY105" s="700"/>
      <c r="CZ105" s="700"/>
      <c r="DA105" s="700"/>
      <c r="DB105" s="700"/>
      <c r="DC105" s="700"/>
      <c r="DD105" s="700"/>
      <c r="DE105" s="422"/>
      <c r="DF105" s="422"/>
      <c r="DG105" s="422"/>
      <c r="DH105" s="422"/>
      <c r="DI105" s="422"/>
      <c r="DJ105" s="422"/>
      <c r="DL105" s="422"/>
      <c r="DM105" s="422"/>
      <c r="DN105" s="422"/>
      <c r="DO105" s="422"/>
      <c r="DP105" s="422"/>
      <c r="DQ105" s="422"/>
      <c r="DR105" s="422"/>
      <c r="DS105" s="422"/>
    </row>
    <row r="106" spans="10:123" ht="3" customHeight="1" x14ac:dyDescent="0.25">
      <c r="J106" s="445"/>
      <c r="K106" s="447"/>
      <c r="L106" s="411"/>
      <c r="M106" s="411"/>
      <c r="N106" s="411"/>
      <c r="O106" s="405"/>
      <c r="P106" s="405"/>
      <c r="Q106" s="405"/>
      <c r="R106" s="405"/>
      <c r="S106" s="405"/>
      <c r="T106" s="405"/>
      <c r="U106" s="405"/>
      <c r="V106" s="404"/>
      <c r="W106" s="407"/>
      <c r="X106" s="407"/>
      <c r="Y106" s="407"/>
      <c r="Z106" s="407"/>
      <c r="AA106" s="407"/>
      <c r="AB106" s="407"/>
      <c r="AC106" s="407"/>
      <c r="AD106" s="407"/>
      <c r="AE106" s="412"/>
      <c r="AF106" s="412"/>
      <c r="AG106" s="412"/>
      <c r="AH106" s="412"/>
      <c r="AI106" s="412"/>
      <c r="AJ106" s="412"/>
      <c r="AK106" s="412"/>
      <c r="AL106" s="412"/>
      <c r="AM106" s="407"/>
      <c r="AN106" s="407"/>
      <c r="AO106" s="413"/>
      <c r="AP106" s="413"/>
      <c r="AQ106" s="413"/>
      <c r="AR106" s="407"/>
      <c r="AS106" s="407"/>
      <c r="AT106" s="407"/>
      <c r="AU106" s="407"/>
      <c r="AV106" s="407"/>
      <c r="AW106" s="407"/>
      <c r="AX106" s="407"/>
      <c r="AY106" s="407"/>
      <c r="AZ106" s="407"/>
      <c r="BA106" s="407"/>
      <c r="BB106" s="440"/>
      <c r="BC106" s="440"/>
      <c r="BD106" s="440"/>
      <c r="BE106" s="440"/>
      <c r="BF106" s="441"/>
      <c r="BG106" s="408"/>
      <c r="BH106" s="408"/>
      <c r="BI106" s="414"/>
      <c r="BJ106" s="414"/>
      <c r="BK106" s="414"/>
      <c r="BL106" s="414"/>
      <c r="BM106" s="414"/>
      <c r="BN106" s="414"/>
      <c r="BO106" s="414"/>
      <c r="CX106" s="700"/>
      <c r="CY106" s="700"/>
      <c r="CZ106" s="700"/>
      <c r="DA106" s="700"/>
      <c r="DB106" s="700"/>
      <c r="DC106" s="700"/>
      <c r="DD106" s="700"/>
      <c r="DE106" s="422"/>
      <c r="DF106" s="422"/>
      <c r="DG106" s="422"/>
      <c r="DH106" s="422"/>
      <c r="DI106" s="422"/>
      <c r="DJ106" s="422"/>
      <c r="DL106" s="422"/>
      <c r="DM106" s="422"/>
      <c r="DN106" s="422"/>
      <c r="DO106" s="422"/>
      <c r="DP106" s="422"/>
      <c r="DQ106" s="422"/>
      <c r="DR106" s="422"/>
      <c r="DS106" s="422"/>
    </row>
    <row r="107" spans="10:123" ht="3" customHeight="1" x14ac:dyDescent="0.25">
      <c r="J107" s="445"/>
      <c r="K107" s="447"/>
      <c r="L107" s="411"/>
      <c r="M107" s="411"/>
      <c r="N107" s="411"/>
      <c r="O107" s="405"/>
      <c r="P107" s="405"/>
      <c r="Q107" s="405"/>
      <c r="R107" s="405"/>
      <c r="S107" s="405"/>
      <c r="T107" s="405"/>
      <c r="U107" s="405"/>
      <c r="V107" s="404"/>
      <c r="W107" s="407"/>
      <c r="X107" s="407"/>
      <c r="Y107" s="407"/>
      <c r="Z107" s="407"/>
      <c r="AA107" s="407"/>
      <c r="AB107" s="407"/>
      <c r="AC107" s="407"/>
      <c r="AD107" s="407"/>
      <c r="AE107" s="412"/>
      <c r="AF107" s="412"/>
      <c r="AG107" s="412"/>
      <c r="AH107" s="412"/>
      <c r="AI107" s="412"/>
      <c r="AJ107" s="412"/>
      <c r="AK107" s="412"/>
      <c r="AL107" s="412"/>
      <c r="AM107" s="407"/>
      <c r="AN107" s="407"/>
      <c r="AO107" s="413"/>
      <c r="AP107" s="413"/>
      <c r="AQ107" s="413"/>
      <c r="AR107" s="407"/>
      <c r="AS107" s="407"/>
      <c r="AT107" s="407"/>
      <c r="AU107" s="407"/>
      <c r="AV107" s="407"/>
      <c r="AW107" s="407"/>
      <c r="AX107" s="407"/>
      <c r="AY107" s="407"/>
      <c r="AZ107" s="407"/>
      <c r="BA107" s="407"/>
      <c r="BB107" s="440"/>
      <c r="BC107" s="440"/>
      <c r="BD107" s="440"/>
      <c r="BE107" s="440"/>
      <c r="BF107" s="441"/>
      <c r="BG107" s="408"/>
      <c r="BH107" s="408"/>
      <c r="BI107" s="414"/>
      <c r="BJ107" s="414"/>
      <c r="BK107" s="414"/>
      <c r="BL107" s="414"/>
      <c r="BM107" s="414"/>
      <c r="BN107" s="414"/>
      <c r="BO107" s="414"/>
      <c r="CU107" s="421"/>
      <c r="CV107" s="421"/>
      <c r="CW107" s="422"/>
      <c r="CX107" s="700"/>
      <c r="CY107" s="700"/>
      <c r="CZ107" s="700"/>
      <c r="DA107" s="700"/>
      <c r="DB107" s="700"/>
      <c r="DC107" s="700"/>
      <c r="DD107" s="700"/>
      <c r="DE107" s="422"/>
      <c r="DF107" s="422"/>
      <c r="DG107" s="422"/>
      <c r="DH107" s="422"/>
      <c r="DI107" s="422"/>
      <c r="DJ107" s="422"/>
      <c r="DL107" s="422"/>
    </row>
    <row r="108" spans="10:123" ht="3" customHeight="1" x14ac:dyDescent="0.25">
      <c r="J108" s="445"/>
      <c r="K108" s="447"/>
      <c r="L108" s="411"/>
      <c r="M108" s="411"/>
      <c r="N108" s="411"/>
      <c r="O108" s="722" t="str">
        <f>IF(data3!AP$2="","",data3!AP$2)</f>
        <v/>
      </c>
      <c r="P108" s="722"/>
      <c r="Q108" s="722"/>
      <c r="R108" s="722"/>
      <c r="S108" s="722"/>
      <c r="T108" s="722"/>
      <c r="U108" s="722"/>
      <c r="V108" s="416"/>
      <c r="W108" s="407"/>
      <c r="X108" s="407"/>
      <c r="Y108" s="407"/>
      <c r="Z108" s="407"/>
      <c r="AA108" s="407"/>
      <c r="AB108" s="407"/>
      <c r="AC108" s="407"/>
      <c r="AD108" s="407"/>
      <c r="AE108" s="412"/>
      <c r="AF108" s="412"/>
      <c r="AG108" s="412"/>
      <c r="AH108" s="412"/>
      <c r="AI108" s="412"/>
      <c r="AJ108" s="412"/>
      <c r="AK108" s="412"/>
      <c r="AL108" s="412"/>
      <c r="AM108" s="407"/>
      <c r="AN108" s="407"/>
      <c r="AO108" s="413"/>
      <c r="AP108" s="413"/>
      <c r="AQ108" s="413"/>
      <c r="AR108" s="407"/>
      <c r="AS108" s="407"/>
      <c r="AT108" s="407"/>
      <c r="AU108" s="407"/>
      <c r="AV108" s="407"/>
      <c r="AW108" s="407"/>
      <c r="AX108" s="407"/>
      <c r="AY108" s="407"/>
      <c r="AZ108" s="407"/>
      <c r="BA108" s="407"/>
      <c r="BB108" s="440"/>
      <c r="BC108" s="440"/>
      <c r="BD108" s="440"/>
      <c r="BE108" s="440"/>
      <c r="BF108" s="441"/>
      <c r="BG108" s="408"/>
      <c r="BH108" s="408"/>
      <c r="BI108" s="414"/>
      <c r="BJ108" s="414"/>
      <c r="BK108" s="414"/>
      <c r="BL108" s="414"/>
      <c r="BM108" s="414"/>
      <c r="BN108" s="414"/>
      <c r="BO108" s="414"/>
      <c r="CU108" s="421"/>
      <c r="CV108" s="421"/>
      <c r="CW108" s="422"/>
      <c r="DE108" s="422"/>
      <c r="DF108" s="422"/>
      <c r="DG108" s="422"/>
      <c r="DH108" s="422"/>
      <c r="DI108" s="422"/>
      <c r="DJ108" s="422"/>
      <c r="DL108" s="422"/>
      <c r="DM108" s="700">
        <f>data4!CW2</f>
        <v>0</v>
      </c>
      <c r="DN108" s="700"/>
      <c r="DO108" s="700"/>
      <c r="DP108" s="700"/>
      <c r="DQ108" s="700"/>
      <c r="DR108" s="700"/>
      <c r="DS108" s="700"/>
    </row>
    <row r="109" spans="10:123" ht="3" customHeight="1" x14ac:dyDescent="0.25">
      <c r="J109" s="445"/>
      <c r="K109" s="721" t="str">
        <f>data3!J2</f>
        <v>9</v>
      </c>
      <c r="L109" s="714">
        <f>data3!Z2</f>
        <v>0</v>
      </c>
      <c r="M109" s="714"/>
      <c r="N109" s="402"/>
      <c r="O109" s="722"/>
      <c r="P109" s="722"/>
      <c r="Q109" s="722"/>
      <c r="R109" s="722"/>
      <c r="S109" s="722"/>
      <c r="T109" s="722"/>
      <c r="U109" s="722"/>
      <c r="V109" s="416"/>
      <c r="W109" s="407"/>
      <c r="X109" s="706" t="str">
        <f>IF(data3!BG$2="","",data3!BG$2)</f>
        <v/>
      </c>
      <c r="Y109" s="706">
        <f>data3!AZ65</f>
        <v>0</v>
      </c>
      <c r="Z109" s="706"/>
      <c r="AA109" s="706"/>
      <c r="AB109" s="706"/>
      <c r="AC109" s="706"/>
      <c r="AD109" s="404"/>
      <c r="AE109" s="705">
        <f>data3!Q4</f>
        <v>0</v>
      </c>
      <c r="AF109" s="705"/>
      <c r="AG109" s="705"/>
      <c r="AH109" s="705"/>
      <c r="AI109" s="705"/>
      <c r="AJ109" s="705"/>
      <c r="AK109" s="705"/>
      <c r="AL109" s="705"/>
      <c r="AM109" s="407"/>
      <c r="AN109" s="407"/>
      <c r="AO109" s="707" t="str">
        <f>IF(data3!BX$2="","",data3!BX$2)</f>
        <v/>
      </c>
      <c r="AP109" s="707"/>
      <c r="AQ109" s="406"/>
      <c r="AR109" s="407"/>
      <c r="AS109" s="706" t="str">
        <f>IF(data3!CR$2="","",data3!CR$2)</f>
        <v/>
      </c>
      <c r="AT109" s="706"/>
      <c r="AU109" s="706"/>
      <c r="AV109" s="706"/>
      <c r="AW109" s="706"/>
      <c r="AX109" s="706"/>
      <c r="AY109" s="706"/>
      <c r="AZ109" s="706"/>
      <c r="BA109" s="407"/>
      <c r="BB109" s="697">
        <f>data3!DI2</f>
        <v>0</v>
      </c>
      <c r="BC109" s="697"/>
      <c r="BD109" s="697"/>
      <c r="BE109" s="697"/>
      <c r="BF109" s="697"/>
      <c r="BG109" s="408"/>
      <c r="BH109" s="408"/>
      <c r="BI109" s="698">
        <f>data3!AI4</f>
        <v>0</v>
      </c>
      <c r="BJ109" s="698"/>
      <c r="BK109" s="698"/>
      <c r="BL109" s="698"/>
      <c r="BM109" s="698"/>
      <c r="BN109" s="698"/>
      <c r="BO109" s="698"/>
      <c r="CU109" s="421"/>
      <c r="CV109" s="421"/>
      <c r="CW109" s="422"/>
      <c r="CX109" s="696">
        <f>data4!EG2</f>
        <v>0</v>
      </c>
      <c r="CY109" s="696"/>
      <c r="CZ109" s="696"/>
      <c r="DA109" s="696"/>
      <c r="DB109" s="696"/>
      <c r="DC109" s="696"/>
      <c r="DD109" s="696"/>
      <c r="DE109" s="422"/>
      <c r="DF109" s="422"/>
      <c r="DG109" s="422"/>
      <c r="DH109" s="422"/>
      <c r="DI109" s="422"/>
      <c r="DJ109" s="422"/>
      <c r="DL109" s="422"/>
      <c r="DM109" s="700"/>
      <c r="DN109" s="700"/>
      <c r="DO109" s="700"/>
      <c r="DP109" s="700"/>
      <c r="DQ109" s="700"/>
      <c r="DR109" s="700"/>
      <c r="DS109" s="700"/>
    </row>
    <row r="110" spans="10:123" ht="3" customHeight="1" x14ac:dyDescent="0.25">
      <c r="J110" s="445"/>
      <c r="K110" s="721"/>
      <c r="L110" s="714"/>
      <c r="M110" s="714"/>
      <c r="N110" s="402"/>
      <c r="O110" s="722"/>
      <c r="P110" s="722"/>
      <c r="Q110" s="722"/>
      <c r="R110" s="722"/>
      <c r="S110" s="722"/>
      <c r="T110" s="722"/>
      <c r="U110" s="722"/>
      <c r="V110" s="416"/>
      <c r="W110" s="407"/>
      <c r="X110" s="706"/>
      <c r="Y110" s="706"/>
      <c r="Z110" s="706"/>
      <c r="AA110" s="706"/>
      <c r="AB110" s="706"/>
      <c r="AC110" s="706"/>
      <c r="AD110" s="404"/>
      <c r="AE110" s="705"/>
      <c r="AF110" s="705"/>
      <c r="AG110" s="705"/>
      <c r="AH110" s="705"/>
      <c r="AI110" s="705"/>
      <c r="AJ110" s="705"/>
      <c r="AK110" s="705"/>
      <c r="AL110" s="705"/>
      <c r="AM110" s="407"/>
      <c r="AN110" s="407"/>
      <c r="AO110" s="707"/>
      <c r="AP110" s="707"/>
      <c r="AQ110" s="406"/>
      <c r="AR110" s="407"/>
      <c r="AS110" s="706"/>
      <c r="AT110" s="706"/>
      <c r="AU110" s="706"/>
      <c r="AV110" s="706"/>
      <c r="AW110" s="706"/>
      <c r="AX110" s="706"/>
      <c r="AY110" s="706"/>
      <c r="AZ110" s="706"/>
      <c r="BA110" s="407"/>
      <c r="BB110" s="697"/>
      <c r="BC110" s="697"/>
      <c r="BD110" s="697"/>
      <c r="BE110" s="697"/>
      <c r="BF110" s="697"/>
      <c r="BG110" s="408"/>
      <c r="BH110" s="408"/>
      <c r="BI110" s="698"/>
      <c r="BJ110" s="698"/>
      <c r="BK110" s="698"/>
      <c r="BL110" s="698"/>
      <c r="BM110" s="698"/>
      <c r="BN110" s="698"/>
      <c r="BO110" s="698"/>
      <c r="CU110" s="421"/>
      <c r="CV110" s="421"/>
      <c r="CW110" s="422"/>
      <c r="CX110" s="696"/>
      <c r="CY110" s="696"/>
      <c r="CZ110" s="696"/>
      <c r="DA110" s="696"/>
      <c r="DB110" s="696"/>
      <c r="DC110" s="696"/>
      <c r="DD110" s="696"/>
      <c r="DE110" s="422"/>
      <c r="DF110" s="422"/>
      <c r="DG110" s="422"/>
      <c r="DH110" s="422"/>
      <c r="DI110" s="422"/>
      <c r="DJ110" s="422"/>
      <c r="DL110" s="422"/>
      <c r="DM110" s="700"/>
      <c r="DN110" s="700"/>
      <c r="DO110" s="700"/>
      <c r="DP110" s="700"/>
      <c r="DQ110" s="700"/>
      <c r="DR110" s="700"/>
      <c r="DS110" s="700"/>
    </row>
    <row r="111" spans="10:123" ht="3" customHeight="1" x14ac:dyDescent="0.25">
      <c r="J111" s="445"/>
      <c r="K111" s="721"/>
      <c r="L111" s="714"/>
      <c r="M111" s="714"/>
      <c r="N111" s="402"/>
      <c r="O111" s="722"/>
      <c r="P111" s="722"/>
      <c r="Q111" s="722"/>
      <c r="R111" s="722"/>
      <c r="S111" s="722"/>
      <c r="T111" s="722"/>
      <c r="U111" s="722"/>
      <c r="V111" s="416"/>
      <c r="W111" s="407"/>
      <c r="X111" s="706"/>
      <c r="Y111" s="706"/>
      <c r="Z111" s="706"/>
      <c r="AA111" s="706"/>
      <c r="AB111" s="706"/>
      <c r="AC111" s="706"/>
      <c r="AD111" s="404"/>
      <c r="AE111" s="705"/>
      <c r="AF111" s="705"/>
      <c r="AG111" s="705"/>
      <c r="AH111" s="705"/>
      <c r="AI111" s="705"/>
      <c r="AJ111" s="705"/>
      <c r="AK111" s="705"/>
      <c r="AL111" s="705"/>
      <c r="AM111" s="407"/>
      <c r="AN111" s="407"/>
      <c r="AO111" s="707"/>
      <c r="AP111" s="707"/>
      <c r="AQ111" s="406"/>
      <c r="AR111" s="407"/>
      <c r="AS111" s="706"/>
      <c r="AT111" s="706"/>
      <c r="AU111" s="706"/>
      <c r="AV111" s="706"/>
      <c r="AW111" s="706"/>
      <c r="AX111" s="706"/>
      <c r="AY111" s="706"/>
      <c r="AZ111" s="706"/>
      <c r="BA111" s="407"/>
      <c r="BB111" s="697"/>
      <c r="BC111" s="697"/>
      <c r="BD111" s="697"/>
      <c r="BE111" s="697"/>
      <c r="BF111" s="697"/>
      <c r="BG111" s="408"/>
      <c r="BH111" s="408"/>
      <c r="BI111" s="698"/>
      <c r="BJ111" s="698"/>
      <c r="BK111" s="698"/>
      <c r="BL111" s="698"/>
      <c r="BM111" s="698"/>
      <c r="BN111" s="698"/>
      <c r="BO111" s="698"/>
      <c r="CU111" s="421"/>
      <c r="CV111" s="421"/>
      <c r="CW111" s="422"/>
      <c r="CX111" s="696"/>
      <c r="CY111" s="696"/>
      <c r="CZ111" s="696"/>
      <c r="DA111" s="696"/>
      <c r="DB111" s="696"/>
      <c r="DC111" s="696"/>
      <c r="DD111" s="696"/>
      <c r="DE111" s="422"/>
      <c r="DF111" s="422"/>
      <c r="DG111" s="422"/>
      <c r="DH111" s="422"/>
      <c r="DI111" s="422"/>
      <c r="DJ111" s="422"/>
      <c r="DL111" s="422"/>
    </row>
    <row r="112" spans="10:123" ht="3" customHeight="1" x14ac:dyDescent="0.25">
      <c r="J112" s="445"/>
      <c r="K112" s="446"/>
      <c r="L112" s="402"/>
      <c r="M112" s="402"/>
      <c r="N112" s="402"/>
      <c r="O112" s="416"/>
      <c r="P112" s="416"/>
      <c r="Q112" s="416"/>
      <c r="R112" s="416"/>
      <c r="S112" s="416"/>
      <c r="T112" s="416"/>
      <c r="U112" s="416"/>
      <c r="V112" s="416"/>
      <c r="W112" s="407"/>
      <c r="X112" s="404"/>
      <c r="Y112" s="404"/>
      <c r="Z112" s="404"/>
      <c r="AA112" s="404"/>
      <c r="AB112" s="404"/>
      <c r="AC112" s="404"/>
      <c r="AD112" s="404"/>
      <c r="AE112" s="409"/>
      <c r="AF112" s="409"/>
      <c r="AG112" s="409"/>
      <c r="AH112" s="409"/>
      <c r="AI112" s="409"/>
      <c r="AJ112" s="409"/>
      <c r="AK112" s="409"/>
      <c r="AL112" s="409"/>
      <c r="AM112" s="407"/>
      <c r="AN112" s="407"/>
      <c r="AO112" s="406"/>
      <c r="AP112" s="406"/>
      <c r="AQ112" s="406"/>
      <c r="AR112" s="407"/>
      <c r="AS112" s="404"/>
      <c r="AT112" s="404"/>
      <c r="AU112" s="404"/>
      <c r="AV112" s="404"/>
      <c r="AW112" s="404"/>
      <c r="AX112" s="404"/>
      <c r="AY112" s="404"/>
      <c r="AZ112" s="404"/>
      <c r="BA112" s="407"/>
      <c r="BB112" s="435"/>
      <c r="BC112" s="435"/>
      <c r="BD112" s="435"/>
      <c r="BE112" s="435"/>
      <c r="BF112" s="435"/>
      <c r="BG112" s="408"/>
      <c r="BH112" s="408"/>
      <c r="BI112" s="415"/>
      <c r="BJ112" s="415"/>
      <c r="BK112" s="415"/>
      <c r="BL112" s="415"/>
      <c r="BM112" s="415"/>
      <c r="BN112" s="415"/>
      <c r="BO112" s="415"/>
      <c r="CU112" s="421"/>
      <c r="CV112" s="421"/>
      <c r="CW112" s="422"/>
      <c r="CX112" s="432"/>
      <c r="CY112" s="432"/>
      <c r="CZ112" s="432"/>
      <c r="DA112" s="432"/>
      <c r="DB112" s="432"/>
      <c r="DC112" s="432"/>
      <c r="DD112" s="432"/>
      <c r="DE112" s="422"/>
      <c r="DF112" s="422"/>
      <c r="DG112" s="422"/>
      <c r="DH112" s="422"/>
      <c r="DI112" s="422"/>
      <c r="DJ112" s="422"/>
      <c r="DL112" s="422"/>
    </row>
    <row r="113" spans="10:126" ht="3" customHeight="1" x14ac:dyDescent="0.25">
      <c r="J113" s="445"/>
      <c r="K113" s="447"/>
      <c r="L113" s="411"/>
      <c r="M113" s="411"/>
      <c r="N113" s="411"/>
      <c r="O113" s="404"/>
      <c r="P113" s="404"/>
      <c r="Q113" s="404"/>
      <c r="R113" s="404"/>
      <c r="S113" s="404"/>
      <c r="T113" s="404"/>
      <c r="U113" s="404"/>
      <c r="V113" s="404"/>
      <c r="W113" s="407"/>
      <c r="X113" s="407"/>
      <c r="Y113" s="407"/>
      <c r="Z113" s="407"/>
      <c r="AA113" s="407"/>
      <c r="AB113" s="407"/>
      <c r="AC113" s="407"/>
      <c r="AD113" s="407"/>
      <c r="AE113" s="412"/>
      <c r="AF113" s="412"/>
      <c r="AG113" s="412"/>
      <c r="AH113" s="412"/>
      <c r="AI113" s="412"/>
      <c r="AJ113" s="412"/>
      <c r="AK113" s="412"/>
      <c r="AL113" s="412"/>
      <c r="AM113" s="407"/>
      <c r="AN113" s="407"/>
      <c r="AO113" s="413"/>
      <c r="AP113" s="413"/>
      <c r="AQ113" s="413"/>
      <c r="AR113" s="407"/>
      <c r="AS113" s="407"/>
      <c r="AT113" s="407"/>
      <c r="AU113" s="407"/>
      <c r="AV113" s="407"/>
      <c r="AW113" s="407"/>
      <c r="AX113" s="407"/>
      <c r="AY113" s="407"/>
      <c r="AZ113" s="407"/>
      <c r="BA113" s="407"/>
      <c r="BB113" s="440"/>
      <c r="BC113" s="440"/>
      <c r="BD113" s="440"/>
      <c r="BE113" s="440"/>
      <c r="BF113" s="441"/>
      <c r="BG113" s="408"/>
      <c r="BH113" s="408"/>
      <c r="BI113" s="414"/>
      <c r="BJ113" s="414"/>
      <c r="BK113" s="414"/>
      <c r="BL113" s="414"/>
      <c r="BM113" s="414"/>
      <c r="BN113" s="414"/>
      <c r="BO113" s="414"/>
      <c r="CU113" s="421"/>
      <c r="CV113" s="421"/>
      <c r="CW113" s="422"/>
      <c r="CX113" s="696">
        <f>data5!P2-data4!EG2</f>
        <v>0</v>
      </c>
      <c r="CY113" s="696"/>
      <c r="CZ113" s="696"/>
      <c r="DA113" s="696"/>
      <c r="DB113" s="696"/>
      <c r="DC113" s="696"/>
      <c r="DD113" s="696"/>
      <c r="DE113" s="422"/>
      <c r="DF113" s="422"/>
      <c r="DG113" s="422"/>
      <c r="DH113" s="422"/>
      <c r="DI113" s="422"/>
      <c r="DJ113" s="422"/>
      <c r="DL113" s="422"/>
    </row>
    <row r="114" spans="10:126" ht="3" customHeight="1" x14ac:dyDescent="0.25">
      <c r="J114" s="445"/>
      <c r="K114" s="447"/>
      <c r="L114" s="411"/>
      <c r="M114" s="411"/>
      <c r="N114" s="411"/>
      <c r="O114" s="407"/>
      <c r="P114" s="407"/>
      <c r="Q114" s="407"/>
      <c r="R114" s="407"/>
      <c r="S114" s="407"/>
      <c r="T114" s="407"/>
      <c r="U114" s="407"/>
      <c r="V114" s="407"/>
      <c r="W114" s="407"/>
      <c r="X114" s="407"/>
      <c r="Y114" s="407"/>
      <c r="Z114" s="407"/>
      <c r="AA114" s="407"/>
      <c r="AB114" s="407"/>
      <c r="AC114" s="407"/>
      <c r="AD114" s="407"/>
      <c r="AE114" s="412"/>
      <c r="AF114" s="412"/>
      <c r="AG114" s="412"/>
      <c r="AH114" s="412"/>
      <c r="AI114" s="412"/>
      <c r="AJ114" s="412"/>
      <c r="AK114" s="412"/>
      <c r="AL114" s="412"/>
      <c r="AM114" s="407"/>
      <c r="AN114" s="407"/>
      <c r="AO114" s="413"/>
      <c r="AP114" s="413"/>
      <c r="AQ114" s="413"/>
      <c r="AR114" s="407"/>
      <c r="AS114" s="407"/>
      <c r="AT114" s="407"/>
      <c r="AU114" s="407"/>
      <c r="AV114" s="407"/>
      <c r="AW114" s="407"/>
      <c r="AX114" s="407"/>
      <c r="AY114" s="407"/>
      <c r="AZ114" s="407"/>
      <c r="BA114" s="407"/>
      <c r="BB114" s="440"/>
      <c r="BC114" s="440"/>
      <c r="BD114" s="440"/>
      <c r="BE114" s="440"/>
      <c r="BF114" s="441"/>
      <c r="BG114" s="408"/>
      <c r="BH114" s="408"/>
      <c r="BI114" s="414"/>
      <c r="BJ114" s="414"/>
      <c r="BK114" s="414"/>
      <c r="BL114" s="414"/>
      <c r="BM114" s="414"/>
      <c r="BN114" s="414"/>
      <c r="BO114" s="414"/>
      <c r="CU114" s="421"/>
      <c r="CV114" s="421"/>
      <c r="CW114" s="422"/>
      <c r="CX114" s="696"/>
      <c r="CY114" s="696"/>
      <c r="CZ114" s="696"/>
      <c r="DA114" s="696"/>
      <c r="DB114" s="696"/>
      <c r="DC114" s="696"/>
      <c r="DD114" s="696"/>
      <c r="DE114" s="422"/>
      <c r="DF114" s="422"/>
      <c r="DG114" s="422"/>
      <c r="DH114" s="422"/>
      <c r="DI114" s="422"/>
      <c r="DJ114" s="422"/>
      <c r="DL114" s="422"/>
    </row>
    <row r="115" spans="10:126" ht="3" customHeight="1" x14ac:dyDescent="0.25">
      <c r="J115" s="445"/>
      <c r="K115" s="447"/>
      <c r="L115" s="411"/>
      <c r="M115" s="411"/>
      <c r="N115" s="411"/>
      <c r="O115" s="405"/>
      <c r="P115" s="405"/>
      <c r="Q115" s="405"/>
      <c r="R115" s="405"/>
      <c r="S115" s="405"/>
      <c r="T115" s="405"/>
      <c r="U115" s="405"/>
      <c r="V115" s="404"/>
      <c r="W115" s="407"/>
      <c r="X115" s="407"/>
      <c r="Y115" s="407"/>
      <c r="Z115" s="407"/>
      <c r="AA115" s="407"/>
      <c r="AB115" s="407"/>
      <c r="AC115" s="407"/>
      <c r="AD115" s="407"/>
      <c r="AE115" s="412"/>
      <c r="AF115" s="412"/>
      <c r="AG115" s="412"/>
      <c r="AH115" s="412"/>
      <c r="AI115" s="412"/>
      <c r="AJ115" s="412"/>
      <c r="AK115" s="412"/>
      <c r="AL115" s="412"/>
      <c r="AM115" s="407"/>
      <c r="AN115" s="407"/>
      <c r="AO115" s="413"/>
      <c r="AP115" s="413"/>
      <c r="AQ115" s="413"/>
      <c r="AR115" s="407"/>
      <c r="AS115" s="407"/>
      <c r="AT115" s="407"/>
      <c r="AU115" s="407"/>
      <c r="AV115" s="407"/>
      <c r="AW115" s="407"/>
      <c r="AX115" s="407"/>
      <c r="AY115" s="407"/>
      <c r="AZ115" s="407"/>
      <c r="BA115" s="407"/>
      <c r="BB115" s="440"/>
      <c r="BC115" s="440"/>
      <c r="BD115" s="440"/>
      <c r="BE115" s="440"/>
      <c r="BF115" s="441"/>
      <c r="BG115" s="408"/>
      <c r="BH115" s="408"/>
      <c r="BI115" s="414"/>
      <c r="BJ115" s="414"/>
      <c r="BK115" s="414"/>
      <c r="BL115" s="414"/>
      <c r="BM115" s="414"/>
      <c r="BN115" s="414"/>
      <c r="BO115" s="414"/>
      <c r="CU115" s="421"/>
      <c r="CV115" s="421"/>
      <c r="CW115" s="422"/>
      <c r="CX115" s="696"/>
      <c r="CY115" s="696"/>
      <c r="CZ115" s="696"/>
      <c r="DA115" s="696"/>
      <c r="DB115" s="696"/>
      <c r="DC115" s="696"/>
      <c r="DD115" s="696"/>
      <c r="DE115" s="422"/>
      <c r="DF115" s="422"/>
      <c r="DG115" s="422"/>
      <c r="DH115" s="422"/>
      <c r="DI115" s="422"/>
      <c r="DJ115" s="422"/>
      <c r="DL115" s="422"/>
    </row>
    <row r="116" spans="10:126" ht="3" customHeight="1" x14ac:dyDescent="0.25">
      <c r="J116" s="445"/>
      <c r="K116" s="447"/>
      <c r="L116" s="411"/>
      <c r="M116" s="411"/>
      <c r="N116" s="411"/>
      <c r="O116" s="405"/>
      <c r="P116" s="405"/>
      <c r="Q116" s="405"/>
      <c r="R116" s="405"/>
      <c r="S116" s="405"/>
      <c r="T116" s="405"/>
      <c r="U116" s="405"/>
      <c r="V116" s="404"/>
      <c r="W116" s="407"/>
      <c r="X116" s="407"/>
      <c r="Y116" s="407"/>
      <c r="Z116" s="407"/>
      <c r="AA116" s="407"/>
      <c r="AB116" s="407"/>
      <c r="AC116" s="407"/>
      <c r="AD116" s="407"/>
      <c r="AE116" s="412"/>
      <c r="AF116" s="412"/>
      <c r="AG116" s="412"/>
      <c r="AH116" s="412"/>
      <c r="AI116" s="412"/>
      <c r="AJ116" s="412"/>
      <c r="AK116" s="412"/>
      <c r="AL116" s="412"/>
      <c r="AM116" s="407"/>
      <c r="AN116" s="407"/>
      <c r="AO116" s="413"/>
      <c r="AP116" s="413"/>
      <c r="AQ116" s="413"/>
      <c r="AR116" s="407"/>
      <c r="AS116" s="407"/>
      <c r="AT116" s="407"/>
      <c r="AU116" s="407"/>
      <c r="AV116" s="407"/>
      <c r="AW116" s="407"/>
      <c r="AX116" s="407"/>
      <c r="AY116" s="407"/>
      <c r="AZ116" s="407"/>
      <c r="BA116" s="407"/>
      <c r="BB116" s="440"/>
      <c r="BC116" s="440"/>
      <c r="BD116" s="440"/>
      <c r="BE116" s="440"/>
      <c r="BF116" s="441"/>
      <c r="BG116" s="408"/>
      <c r="BH116" s="408"/>
      <c r="BI116" s="414"/>
      <c r="BJ116" s="414"/>
      <c r="BK116" s="414"/>
      <c r="BL116" s="414"/>
      <c r="BM116" s="414"/>
      <c r="BN116" s="414"/>
      <c r="BO116" s="414"/>
      <c r="CU116" s="421"/>
      <c r="CV116" s="421"/>
      <c r="CW116" s="422"/>
      <c r="CX116" s="433"/>
      <c r="CY116" s="433"/>
      <c r="CZ116" s="433"/>
      <c r="DA116" s="433"/>
      <c r="DB116" s="433"/>
      <c r="DC116" s="433"/>
      <c r="DD116" s="433"/>
      <c r="DE116" s="422"/>
      <c r="DF116" s="422"/>
      <c r="DG116" s="422"/>
      <c r="DH116" s="422"/>
      <c r="DI116" s="422"/>
      <c r="DJ116" s="422"/>
      <c r="DL116" s="422"/>
      <c r="DM116" s="422"/>
      <c r="DN116" s="422"/>
      <c r="DO116" s="422"/>
      <c r="DP116" s="422"/>
      <c r="DQ116" s="422"/>
      <c r="DR116" s="422"/>
      <c r="DS116" s="422"/>
    </row>
    <row r="117" spans="10:126" ht="3" customHeight="1" x14ac:dyDescent="0.25">
      <c r="J117" s="445"/>
      <c r="K117" s="447"/>
      <c r="L117" s="411"/>
      <c r="M117" s="411"/>
      <c r="N117" s="411"/>
      <c r="O117" s="407"/>
      <c r="P117" s="407"/>
      <c r="Q117" s="407"/>
      <c r="R117" s="407"/>
      <c r="S117" s="407"/>
      <c r="T117" s="407"/>
      <c r="U117" s="407"/>
      <c r="V117" s="407"/>
      <c r="W117" s="407"/>
      <c r="X117" s="407"/>
      <c r="Y117" s="407"/>
      <c r="Z117" s="407"/>
      <c r="AA117" s="407"/>
      <c r="AB117" s="407"/>
      <c r="AC117" s="407"/>
      <c r="AD117" s="407"/>
      <c r="AE117" s="412"/>
      <c r="AF117" s="412"/>
      <c r="AG117" s="412"/>
      <c r="AH117" s="412"/>
      <c r="AI117" s="412"/>
      <c r="AJ117" s="412"/>
      <c r="AK117" s="412"/>
      <c r="AL117" s="412"/>
      <c r="AM117" s="407"/>
      <c r="AN117" s="407"/>
      <c r="AO117" s="413"/>
      <c r="AP117" s="413"/>
      <c r="AQ117" s="413"/>
      <c r="AR117" s="407"/>
      <c r="AS117" s="407"/>
      <c r="AT117" s="407"/>
      <c r="AU117" s="407"/>
      <c r="AV117" s="407"/>
      <c r="AW117" s="407"/>
      <c r="AX117" s="407"/>
      <c r="AY117" s="407"/>
      <c r="AZ117" s="407"/>
      <c r="BA117" s="407"/>
      <c r="BB117" s="440"/>
      <c r="BC117" s="440"/>
      <c r="BD117" s="440"/>
      <c r="BE117" s="440"/>
      <c r="BF117" s="441"/>
      <c r="BG117" s="408"/>
      <c r="BH117" s="408"/>
      <c r="BI117" s="414"/>
      <c r="BJ117" s="414"/>
      <c r="BK117" s="414"/>
      <c r="BL117" s="414"/>
      <c r="BM117" s="414"/>
      <c r="BN117" s="414"/>
      <c r="BO117" s="414"/>
      <c r="CU117" s="421"/>
      <c r="CV117" s="421"/>
      <c r="CW117" s="422"/>
      <c r="CX117" s="433"/>
      <c r="CY117" s="433"/>
      <c r="CZ117" s="433"/>
      <c r="DA117" s="433"/>
      <c r="DB117" s="433"/>
      <c r="DC117" s="433"/>
      <c r="DD117" s="433"/>
      <c r="DE117" s="422"/>
      <c r="DF117" s="422"/>
      <c r="DG117" s="422"/>
      <c r="DH117" s="422"/>
      <c r="DI117" s="422"/>
      <c r="DJ117" s="422"/>
      <c r="DL117" s="422"/>
      <c r="DM117" s="422"/>
      <c r="DN117" s="422"/>
      <c r="DO117" s="422"/>
      <c r="DP117" s="422"/>
      <c r="DQ117" s="422"/>
      <c r="DR117" s="422"/>
      <c r="DS117" s="422"/>
    </row>
    <row r="118" spans="10:126" ht="3" customHeight="1" x14ac:dyDescent="0.25">
      <c r="J118" s="445"/>
      <c r="K118" s="721" t="str">
        <f>data3!K2</f>
        <v>10</v>
      </c>
      <c r="L118" s="714">
        <f>data3!AA2</f>
        <v>0</v>
      </c>
      <c r="M118" s="714"/>
      <c r="N118" s="402"/>
      <c r="O118" s="706" t="str">
        <f>IF(data3!AQ$2="","",data3!AQ$2)</f>
        <v/>
      </c>
      <c r="P118" s="706"/>
      <c r="Q118" s="706"/>
      <c r="R118" s="706"/>
      <c r="S118" s="706"/>
      <c r="T118" s="706"/>
      <c r="U118" s="706"/>
      <c r="V118" s="404"/>
      <c r="W118" s="407"/>
      <c r="X118" s="706" t="str">
        <f>IF(data3!BH$2="","",data3!BH$2)</f>
        <v/>
      </c>
      <c r="Y118" s="706">
        <f>data3!AZ74</f>
        <v>0</v>
      </c>
      <c r="Z118" s="706"/>
      <c r="AA118" s="706"/>
      <c r="AB118" s="706"/>
      <c r="AC118" s="706"/>
      <c r="AD118" s="404"/>
      <c r="AE118" s="705">
        <f>data3!R4</f>
        <v>0</v>
      </c>
      <c r="AF118" s="705"/>
      <c r="AG118" s="705"/>
      <c r="AH118" s="705"/>
      <c r="AI118" s="705"/>
      <c r="AJ118" s="705"/>
      <c r="AK118" s="705"/>
      <c r="AL118" s="705"/>
      <c r="AM118" s="407"/>
      <c r="AN118" s="407"/>
      <c r="AO118" s="707" t="str">
        <f>IF(data3!BY$2="","",data3!BY$2)</f>
        <v/>
      </c>
      <c r="AP118" s="707"/>
      <c r="AQ118" s="406"/>
      <c r="AR118" s="407"/>
      <c r="AS118" s="706" t="str">
        <f>IF(data3!CS$2="","",data3!CS$2)</f>
        <v/>
      </c>
      <c r="AT118" s="706"/>
      <c r="AU118" s="706"/>
      <c r="AV118" s="706"/>
      <c r="AW118" s="706"/>
      <c r="AX118" s="706"/>
      <c r="AY118" s="706"/>
      <c r="AZ118" s="706"/>
      <c r="BA118" s="407"/>
      <c r="BB118" s="697">
        <f>data3!DJ2</f>
        <v>0</v>
      </c>
      <c r="BC118" s="697"/>
      <c r="BD118" s="697"/>
      <c r="BE118" s="697"/>
      <c r="BF118" s="697"/>
      <c r="BG118" s="408"/>
      <c r="BH118" s="408"/>
      <c r="BI118" s="698">
        <f>data3!AJ4</f>
        <v>0</v>
      </c>
      <c r="BJ118" s="698"/>
      <c r="BK118" s="698"/>
      <c r="BL118" s="698"/>
      <c r="BM118" s="698"/>
      <c r="BN118" s="698"/>
      <c r="BO118" s="698"/>
      <c r="CU118" s="421"/>
      <c r="CV118" s="421"/>
      <c r="CW118" s="422"/>
      <c r="CX118" s="696">
        <f>data5!O2</f>
        <v>1040000</v>
      </c>
      <c r="CY118" s="696"/>
      <c r="CZ118" s="696"/>
      <c r="DA118" s="696"/>
      <c r="DB118" s="696"/>
      <c r="DC118" s="696"/>
      <c r="DD118" s="696"/>
      <c r="DE118" s="422"/>
      <c r="DF118" s="422"/>
      <c r="DG118" s="422"/>
      <c r="DH118" s="422"/>
      <c r="DI118" s="422"/>
      <c r="DJ118" s="422"/>
      <c r="DL118" s="422"/>
      <c r="DM118" s="421"/>
      <c r="DN118" s="421"/>
      <c r="DO118" s="421"/>
      <c r="DP118" s="421"/>
      <c r="DQ118" s="421"/>
      <c r="DR118" s="421"/>
      <c r="DS118" s="421"/>
    </row>
    <row r="119" spans="10:126" ht="3" customHeight="1" x14ac:dyDescent="0.25">
      <c r="J119" s="445"/>
      <c r="K119" s="721"/>
      <c r="L119" s="714"/>
      <c r="M119" s="714"/>
      <c r="N119" s="402"/>
      <c r="O119" s="706"/>
      <c r="P119" s="706"/>
      <c r="Q119" s="706"/>
      <c r="R119" s="706"/>
      <c r="S119" s="706"/>
      <c r="T119" s="706"/>
      <c r="U119" s="706"/>
      <c r="V119" s="404"/>
      <c r="W119" s="407"/>
      <c r="X119" s="706"/>
      <c r="Y119" s="706"/>
      <c r="Z119" s="706"/>
      <c r="AA119" s="706"/>
      <c r="AB119" s="706"/>
      <c r="AC119" s="706"/>
      <c r="AD119" s="404"/>
      <c r="AE119" s="705"/>
      <c r="AF119" s="705"/>
      <c r="AG119" s="705"/>
      <c r="AH119" s="705"/>
      <c r="AI119" s="705"/>
      <c r="AJ119" s="705"/>
      <c r="AK119" s="705"/>
      <c r="AL119" s="705"/>
      <c r="AM119" s="407"/>
      <c r="AN119" s="407"/>
      <c r="AO119" s="707"/>
      <c r="AP119" s="707"/>
      <c r="AQ119" s="406"/>
      <c r="AR119" s="407"/>
      <c r="AS119" s="706"/>
      <c r="AT119" s="706"/>
      <c r="AU119" s="706"/>
      <c r="AV119" s="706"/>
      <c r="AW119" s="706"/>
      <c r="AX119" s="706"/>
      <c r="AY119" s="706"/>
      <c r="AZ119" s="706"/>
      <c r="BA119" s="407"/>
      <c r="BB119" s="697"/>
      <c r="BC119" s="697"/>
      <c r="BD119" s="697"/>
      <c r="BE119" s="697"/>
      <c r="BF119" s="697"/>
      <c r="BG119" s="408"/>
      <c r="BH119" s="408"/>
      <c r="BI119" s="698"/>
      <c r="BJ119" s="698"/>
      <c r="BK119" s="698"/>
      <c r="BL119" s="698"/>
      <c r="BM119" s="698"/>
      <c r="BN119" s="698"/>
      <c r="BO119" s="698"/>
      <c r="CU119" s="421"/>
      <c r="CV119" s="421"/>
      <c r="CW119" s="422"/>
      <c r="CX119" s="696"/>
      <c r="CY119" s="696"/>
      <c r="CZ119" s="696"/>
      <c r="DA119" s="696"/>
      <c r="DB119" s="696"/>
      <c r="DC119" s="696"/>
      <c r="DD119" s="696"/>
      <c r="DE119" s="422"/>
      <c r="DF119" s="422"/>
      <c r="DG119" s="422"/>
      <c r="DH119" s="422"/>
      <c r="DI119" s="422"/>
      <c r="DJ119" s="422"/>
      <c r="DL119" s="422"/>
    </row>
    <row r="120" spans="10:126" ht="3" customHeight="1" x14ac:dyDescent="0.25">
      <c r="J120" s="445"/>
      <c r="K120" s="721"/>
      <c r="L120" s="714"/>
      <c r="M120" s="714"/>
      <c r="N120" s="402"/>
      <c r="O120" s="706"/>
      <c r="P120" s="706"/>
      <c r="Q120" s="706"/>
      <c r="R120" s="706"/>
      <c r="S120" s="706"/>
      <c r="T120" s="706"/>
      <c r="U120" s="706"/>
      <c r="V120" s="404"/>
      <c r="W120" s="407"/>
      <c r="X120" s="706"/>
      <c r="Y120" s="706"/>
      <c r="Z120" s="706"/>
      <c r="AA120" s="706"/>
      <c r="AB120" s="706"/>
      <c r="AC120" s="706"/>
      <c r="AD120" s="404"/>
      <c r="AE120" s="705"/>
      <c r="AF120" s="705"/>
      <c r="AG120" s="705"/>
      <c r="AH120" s="705"/>
      <c r="AI120" s="705"/>
      <c r="AJ120" s="705"/>
      <c r="AK120" s="705"/>
      <c r="AL120" s="705"/>
      <c r="AM120" s="407"/>
      <c r="AN120" s="407"/>
      <c r="AO120" s="707"/>
      <c r="AP120" s="707"/>
      <c r="AQ120" s="406"/>
      <c r="AR120" s="407"/>
      <c r="AS120" s="706"/>
      <c r="AT120" s="706"/>
      <c r="AU120" s="706"/>
      <c r="AV120" s="706"/>
      <c r="AW120" s="706"/>
      <c r="AX120" s="706"/>
      <c r="AY120" s="706"/>
      <c r="AZ120" s="706"/>
      <c r="BA120" s="407"/>
      <c r="BB120" s="697"/>
      <c r="BC120" s="697"/>
      <c r="BD120" s="697"/>
      <c r="BE120" s="697"/>
      <c r="BF120" s="697"/>
      <c r="BG120" s="408"/>
      <c r="BH120" s="408"/>
      <c r="BI120" s="698"/>
      <c r="BJ120" s="698"/>
      <c r="BK120" s="698"/>
      <c r="BL120" s="698"/>
      <c r="BM120" s="698"/>
      <c r="BN120" s="698"/>
      <c r="BO120" s="698"/>
      <c r="CU120" s="421"/>
      <c r="CV120" s="421"/>
      <c r="CW120" s="422"/>
      <c r="CX120" s="696"/>
      <c r="CY120" s="696"/>
      <c r="CZ120" s="696"/>
      <c r="DA120" s="696"/>
      <c r="DB120" s="696"/>
      <c r="DC120" s="696"/>
      <c r="DD120" s="696"/>
      <c r="DE120" s="422"/>
      <c r="DF120" s="422"/>
      <c r="DG120" s="422"/>
      <c r="DH120" s="422"/>
      <c r="DI120" s="422"/>
      <c r="DJ120" s="422"/>
      <c r="DL120" s="422"/>
      <c r="DM120" s="700">
        <f>data4!CV2</f>
        <v>0</v>
      </c>
      <c r="DN120" s="700"/>
      <c r="DO120" s="700"/>
      <c r="DP120" s="700"/>
      <c r="DQ120" s="700"/>
      <c r="DR120" s="700"/>
      <c r="DS120" s="700"/>
    </row>
    <row r="121" spans="10:126" ht="3" customHeight="1" x14ac:dyDescent="0.25">
      <c r="J121" s="445"/>
      <c r="K121" s="446"/>
      <c r="L121" s="402"/>
      <c r="M121" s="402"/>
      <c r="N121" s="402"/>
      <c r="O121" s="404"/>
      <c r="P121" s="404"/>
      <c r="Q121" s="404"/>
      <c r="R121" s="404"/>
      <c r="S121" s="404"/>
      <c r="T121" s="404"/>
      <c r="U121" s="404"/>
      <c r="V121" s="404"/>
      <c r="W121" s="407"/>
      <c r="X121" s="404"/>
      <c r="Y121" s="404"/>
      <c r="Z121" s="404"/>
      <c r="AA121" s="404"/>
      <c r="AB121" s="404"/>
      <c r="AC121" s="404"/>
      <c r="AD121" s="404"/>
      <c r="AE121" s="409"/>
      <c r="AF121" s="409"/>
      <c r="AG121" s="409"/>
      <c r="AH121" s="409"/>
      <c r="AI121" s="409"/>
      <c r="AJ121" s="409"/>
      <c r="AK121" s="409"/>
      <c r="AL121" s="409"/>
      <c r="AM121" s="407"/>
      <c r="AN121" s="407"/>
      <c r="AO121" s="406"/>
      <c r="AP121" s="406"/>
      <c r="AQ121" s="406"/>
      <c r="AR121" s="407"/>
      <c r="AS121" s="404"/>
      <c r="AT121" s="404"/>
      <c r="AU121" s="404"/>
      <c r="AV121" s="404"/>
      <c r="AW121" s="404"/>
      <c r="AX121" s="404"/>
      <c r="AY121" s="404"/>
      <c r="AZ121" s="404"/>
      <c r="BA121" s="407"/>
      <c r="BB121" s="435"/>
      <c r="BC121" s="435"/>
      <c r="BD121" s="435"/>
      <c r="BE121" s="435"/>
      <c r="BF121" s="435"/>
      <c r="BG121" s="408"/>
      <c r="BH121" s="408"/>
      <c r="BI121" s="415"/>
      <c r="BJ121" s="415"/>
      <c r="BK121" s="415"/>
      <c r="BL121" s="415"/>
      <c r="BM121" s="415"/>
      <c r="BN121" s="415"/>
      <c r="BO121" s="415"/>
      <c r="CU121" s="421"/>
      <c r="CV121" s="421"/>
      <c r="CW121" s="422"/>
      <c r="CX121" s="421"/>
      <c r="CY121" s="421"/>
      <c r="CZ121" s="421"/>
      <c r="DA121" s="421"/>
      <c r="DB121" s="421"/>
      <c r="DC121" s="421"/>
      <c r="DD121" s="421"/>
      <c r="DE121" s="422"/>
      <c r="DF121" s="422"/>
      <c r="DG121" s="422"/>
      <c r="DH121" s="422"/>
      <c r="DI121" s="422"/>
      <c r="DJ121" s="422"/>
      <c r="DL121" s="422"/>
      <c r="DM121" s="700"/>
      <c r="DN121" s="700"/>
      <c r="DO121" s="700"/>
      <c r="DP121" s="700"/>
      <c r="DQ121" s="700"/>
      <c r="DR121" s="700"/>
      <c r="DS121" s="700"/>
    </row>
    <row r="122" spans="10:126" ht="3" customHeight="1" x14ac:dyDescent="0.25">
      <c r="J122" s="445"/>
      <c r="K122" s="447"/>
      <c r="L122" s="411"/>
      <c r="M122" s="411"/>
      <c r="N122" s="411"/>
      <c r="O122" s="407"/>
      <c r="P122" s="407"/>
      <c r="Q122" s="407"/>
      <c r="R122" s="407"/>
      <c r="S122" s="407"/>
      <c r="T122" s="407"/>
      <c r="U122" s="407"/>
      <c r="V122" s="407"/>
      <c r="W122" s="407"/>
      <c r="X122" s="407"/>
      <c r="Y122" s="407"/>
      <c r="Z122" s="407"/>
      <c r="AA122" s="407"/>
      <c r="AB122" s="407"/>
      <c r="AC122" s="407"/>
      <c r="AD122" s="407"/>
      <c r="AE122" s="412"/>
      <c r="AF122" s="412"/>
      <c r="AG122" s="412"/>
      <c r="AH122" s="412"/>
      <c r="AI122" s="412"/>
      <c r="AJ122" s="412"/>
      <c r="AK122" s="412"/>
      <c r="AL122" s="412"/>
      <c r="AM122" s="407"/>
      <c r="AN122" s="407"/>
      <c r="AO122" s="413"/>
      <c r="AP122" s="413"/>
      <c r="AQ122" s="413"/>
      <c r="AR122" s="407"/>
      <c r="AS122" s="407"/>
      <c r="AT122" s="407"/>
      <c r="AU122" s="407"/>
      <c r="AV122" s="407"/>
      <c r="AW122" s="407"/>
      <c r="AX122" s="407"/>
      <c r="AY122" s="407"/>
      <c r="AZ122" s="407"/>
      <c r="BA122" s="407"/>
      <c r="BB122" s="440"/>
      <c r="BC122" s="440"/>
      <c r="BD122" s="440"/>
      <c r="BE122" s="440"/>
      <c r="BF122" s="441"/>
      <c r="BG122" s="408"/>
      <c r="BH122" s="408"/>
      <c r="BI122" s="414"/>
      <c r="BJ122" s="414"/>
      <c r="BK122" s="414"/>
      <c r="BL122" s="414"/>
      <c r="BM122" s="414"/>
      <c r="BN122" s="414"/>
      <c r="BO122" s="414"/>
      <c r="CU122" s="421"/>
      <c r="CV122" s="421"/>
      <c r="CW122" s="422"/>
      <c r="CX122" s="422"/>
      <c r="CY122" s="422"/>
      <c r="CZ122" s="422"/>
      <c r="DA122" s="422"/>
      <c r="DB122" s="422"/>
      <c r="DC122" s="422"/>
      <c r="DD122" s="422"/>
      <c r="DE122" s="422"/>
      <c r="DF122" s="422"/>
      <c r="DG122" s="422"/>
      <c r="DH122" s="422"/>
      <c r="DI122" s="422"/>
      <c r="DJ122" s="422"/>
      <c r="DL122" s="422"/>
      <c r="DM122" s="700"/>
      <c r="DN122" s="700"/>
      <c r="DO122" s="700"/>
      <c r="DP122" s="700"/>
      <c r="DQ122" s="700"/>
      <c r="DR122" s="700"/>
      <c r="DS122" s="700"/>
    </row>
    <row r="123" spans="10:126" ht="3" customHeight="1" x14ac:dyDescent="0.25">
      <c r="J123" s="445"/>
      <c r="K123" s="447"/>
      <c r="L123" s="411"/>
      <c r="M123" s="411"/>
      <c r="N123" s="411"/>
      <c r="O123" s="405"/>
      <c r="P123" s="405"/>
      <c r="Q123" s="405"/>
      <c r="R123" s="405"/>
      <c r="S123" s="405"/>
      <c r="T123" s="405"/>
      <c r="U123" s="405"/>
      <c r="V123" s="404"/>
      <c r="W123" s="407"/>
      <c r="X123" s="407"/>
      <c r="Y123" s="407"/>
      <c r="Z123" s="407"/>
      <c r="AA123" s="407"/>
      <c r="AB123" s="407"/>
      <c r="AC123" s="407"/>
      <c r="AD123" s="407"/>
      <c r="AE123" s="412"/>
      <c r="AF123" s="412"/>
      <c r="AG123" s="412"/>
      <c r="AH123" s="412"/>
      <c r="AI123" s="412"/>
      <c r="AJ123" s="412"/>
      <c r="AK123" s="412"/>
      <c r="AL123" s="412"/>
      <c r="AM123" s="407"/>
      <c r="AN123" s="407"/>
      <c r="AO123" s="413"/>
      <c r="AP123" s="413"/>
      <c r="AQ123" s="413"/>
      <c r="AR123" s="407"/>
      <c r="AS123" s="407"/>
      <c r="AT123" s="407"/>
      <c r="AU123" s="407"/>
      <c r="AV123" s="407"/>
      <c r="AW123" s="407"/>
      <c r="AX123" s="407"/>
      <c r="AY123" s="407"/>
      <c r="AZ123" s="407"/>
      <c r="BA123" s="407"/>
      <c r="BB123" s="440"/>
      <c r="BC123" s="440"/>
      <c r="BD123" s="440"/>
      <c r="BE123" s="440"/>
      <c r="BF123" s="441"/>
      <c r="BG123" s="408"/>
      <c r="BH123" s="408"/>
      <c r="BI123" s="414"/>
      <c r="BJ123" s="414"/>
      <c r="BK123" s="414"/>
      <c r="BL123" s="414"/>
      <c r="BM123" s="414"/>
      <c r="BN123" s="414"/>
      <c r="BO123" s="414"/>
      <c r="CU123" s="421"/>
      <c r="CV123" s="421"/>
      <c r="CW123" s="422"/>
      <c r="CX123" s="700">
        <f>data5!Q2</f>
        <v>1040000</v>
      </c>
      <c r="CY123" s="700"/>
      <c r="CZ123" s="700"/>
      <c r="DA123" s="700"/>
      <c r="DB123" s="700"/>
      <c r="DC123" s="700"/>
      <c r="DD123" s="700"/>
      <c r="DE123" s="422"/>
      <c r="DF123" s="422"/>
      <c r="DG123" s="422"/>
      <c r="DH123" s="422"/>
      <c r="DI123" s="422"/>
      <c r="DJ123" s="422"/>
      <c r="DL123" s="422"/>
    </row>
    <row r="124" spans="10:126" ht="3" customHeight="1" x14ac:dyDescent="0.25">
      <c r="J124" s="445"/>
      <c r="K124" s="447"/>
      <c r="L124" s="411"/>
      <c r="M124" s="411"/>
      <c r="N124" s="411"/>
      <c r="O124" s="407"/>
      <c r="P124" s="407"/>
      <c r="Q124" s="407"/>
      <c r="R124" s="407"/>
      <c r="S124" s="407"/>
      <c r="T124" s="407"/>
      <c r="U124" s="407"/>
      <c r="V124" s="407"/>
      <c r="W124" s="407"/>
      <c r="X124" s="407"/>
      <c r="Y124" s="407"/>
      <c r="Z124" s="407"/>
      <c r="AA124" s="407"/>
      <c r="AB124" s="407"/>
      <c r="AC124" s="407"/>
      <c r="AD124" s="407"/>
      <c r="AE124" s="412"/>
      <c r="AF124" s="412"/>
      <c r="AG124" s="412"/>
      <c r="AH124" s="412"/>
      <c r="AI124" s="412"/>
      <c r="AJ124" s="412"/>
      <c r="AK124" s="412"/>
      <c r="AL124" s="412"/>
      <c r="AM124" s="407"/>
      <c r="AN124" s="407"/>
      <c r="AO124" s="413"/>
      <c r="AP124" s="413"/>
      <c r="AQ124" s="413"/>
      <c r="AR124" s="407"/>
      <c r="AS124" s="407"/>
      <c r="AT124" s="407"/>
      <c r="AU124" s="407"/>
      <c r="AV124" s="407"/>
      <c r="AW124" s="407"/>
      <c r="AX124" s="407"/>
      <c r="AY124" s="407"/>
      <c r="AZ124" s="407"/>
      <c r="BA124" s="407"/>
      <c r="BB124" s="440"/>
      <c r="BC124" s="440"/>
      <c r="BD124" s="440"/>
      <c r="BE124" s="440"/>
      <c r="BF124" s="441"/>
      <c r="BG124" s="408"/>
      <c r="BH124" s="408"/>
      <c r="BI124" s="414"/>
      <c r="BJ124" s="414"/>
      <c r="BK124" s="414"/>
      <c r="BL124" s="414"/>
      <c r="BM124" s="414"/>
      <c r="BN124" s="414"/>
      <c r="BO124" s="414"/>
      <c r="CU124" s="421"/>
      <c r="CV124" s="421"/>
      <c r="CW124" s="422"/>
      <c r="CX124" s="700"/>
      <c r="CY124" s="700"/>
      <c r="CZ124" s="700"/>
      <c r="DA124" s="700"/>
      <c r="DB124" s="700"/>
      <c r="DC124" s="700"/>
      <c r="DD124" s="700"/>
      <c r="DE124" s="422"/>
      <c r="DF124" s="422"/>
      <c r="DG124" s="422"/>
      <c r="DH124" s="422"/>
      <c r="DI124" s="422"/>
      <c r="DJ124" s="422"/>
    </row>
    <row r="125" spans="10:126" ht="3" customHeight="1" x14ac:dyDescent="0.25">
      <c r="J125" s="445"/>
      <c r="K125" s="447"/>
      <c r="L125" s="411"/>
      <c r="M125" s="411"/>
      <c r="N125" s="411"/>
      <c r="O125" s="407"/>
      <c r="P125" s="407"/>
      <c r="Q125" s="407"/>
      <c r="R125" s="407"/>
      <c r="S125" s="407"/>
      <c r="T125" s="407"/>
      <c r="U125" s="407"/>
      <c r="V125" s="407"/>
      <c r="W125" s="407"/>
      <c r="X125" s="407"/>
      <c r="Y125" s="407"/>
      <c r="Z125" s="407"/>
      <c r="AA125" s="407"/>
      <c r="AB125" s="407"/>
      <c r="AC125" s="407"/>
      <c r="AD125" s="407"/>
      <c r="AE125" s="412"/>
      <c r="AF125" s="412"/>
      <c r="AG125" s="412"/>
      <c r="AH125" s="412"/>
      <c r="AI125" s="412"/>
      <c r="AJ125" s="412"/>
      <c r="AK125" s="412"/>
      <c r="AL125" s="412"/>
      <c r="AM125" s="407"/>
      <c r="AN125" s="407"/>
      <c r="AO125" s="413"/>
      <c r="AP125" s="413"/>
      <c r="AQ125" s="413"/>
      <c r="AR125" s="407"/>
      <c r="AS125" s="407"/>
      <c r="AT125" s="407"/>
      <c r="AU125" s="407"/>
      <c r="AV125" s="407"/>
      <c r="AW125" s="407"/>
      <c r="AX125" s="407"/>
      <c r="AY125" s="407"/>
      <c r="AZ125" s="407"/>
      <c r="BA125" s="407"/>
      <c r="BB125" s="440"/>
      <c r="BC125" s="440"/>
      <c r="BD125" s="440"/>
      <c r="BE125" s="440"/>
      <c r="BF125" s="441"/>
      <c r="BG125" s="408"/>
      <c r="BH125" s="408"/>
      <c r="BI125" s="414"/>
      <c r="BJ125" s="414"/>
      <c r="BK125" s="414"/>
      <c r="BL125" s="414"/>
      <c r="BM125" s="414"/>
      <c r="BN125" s="414"/>
      <c r="BO125" s="414"/>
      <c r="CU125" s="421"/>
      <c r="CV125" s="421"/>
      <c r="CW125" s="422"/>
      <c r="CX125" s="700"/>
      <c r="CY125" s="700"/>
      <c r="CZ125" s="700"/>
      <c r="DA125" s="700"/>
      <c r="DB125" s="700"/>
      <c r="DC125" s="700"/>
      <c r="DD125" s="700"/>
      <c r="DE125" s="422"/>
      <c r="DF125" s="422"/>
      <c r="DG125" s="422"/>
      <c r="DH125" s="422"/>
      <c r="DI125" s="422"/>
      <c r="DJ125" s="422"/>
      <c r="DK125" s="422"/>
      <c r="DL125" s="421"/>
      <c r="DM125" s="421"/>
      <c r="DN125" s="421"/>
      <c r="DO125" s="421"/>
      <c r="DP125" s="421"/>
      <c r="DQ125" s="421"/>
      <c r="DR125" s="421"/>
      <c r="DS125" s="422"/>
      <c r="DT125" s="14"/>
    </row>
    <row r="126" spans="10:126" ht="3" customHeight="1" x14ac:dyDescent="0.25">
      <c r="J126" s="445"/>
      <c r="K126" s="447"/>
      <c r="L126" s="411"/>
      <c r="M126" s="411"/>
      <c r="N126" s="411"/>
      <c r="O126" s="407"/>
      <c r="P126" s="407"/>
      <c r="Q126" s="407"/>
      <c r="R126" s="407"/>
      <c r="S126" s="407"/>
      <c r="T126" s="407"/>
      <c r="U126" s="407"/>
      <c r="V126" s="407"/>
      <c r="W126" s="407"/>
      <c r="X126" s="407"/>
      <c r="Y126" s="407"/>
      <c r="Z126" s="407"/>
      <c r="AA126" s="407"/>
      <c r="AB126" s="407"/>
      <c r="AC126" s="407"/>
      <c r="AD126" s="407"/>
      <c r="AE126" s="412"/>
      <c r="AF126" s="412"/>
      <c r="AG126" s="412"/>
      <c r="AH126" s="412"/>
      <c r="AI126" s="412"/>
      <c r="AJ126" s="412"/>
      <c r="AK126" s="412"/>
      <c r="AL126" s="412"/>
      <c r="AM126" s="407"/>
      <c r="AN126" s="407"/>
      <c r="AO126" s="413"/>
      <c r="AP126" s="413"/>
      <c r="AQ126" s="413"/>
      <c r="AR126" s="407"/>
      <c r="AS126" s="407"/>
      <c r="AT126" s="407"/>
      <c r="AU126" s="407"/>
      <c r="AV126" s="407"/>
      <c r="AW126" s="407"/>
      <c r="AX126" s="407"/>
      <c r="AY126" s="407"/>
      <c r="AZ126" s="407"/>
      <c r="BA126" s="407"/>
      <c r="BB126" s="440"/>
      <c r="BC126" s="440"/>
      <c r="BD126" s="440"/>
      <c r="BE126" s="440"/>
      <c r="BF126" s="441"/>
      <c r="BG126" s="408"/>
      <c r="BH126" s="408"/>
      <c r="BI126" s="414"/>
      <c r="BJ126" s="414"/>
      <c r="BK126" s="414"/>
      <c r="BL126" s="414"/>
      <c r="BM126" s="414"/>
      <c r="BN126" s="414"/>
      <c r="BO126" s="414"/>
      <c r="CU126" s="421"/>
      <c r="CV126" s="421"/>
      <c r="CW126" s="422"/>
      <c r="CX126" s="422"/>
      <c r="CY126" s="422"/>
      <c r="CZ126" s="422"/>
      <c r="DA126" s="422"/>
      <c r="DB126" s="422"/>
      <c r="DC126" s="422"/>
      <c r="DD126" s="422"/>
      <c r="DE126" s="422"/>
      <c r="DF126" s="422"/>
      <c r="DG126" s="422"/>
      <c r="DH126" s="422"/>
      <c r="DI126" s="422"/>
      <c r="DJ126" s="422"/>
      <c r="DK126" s="422"/>
      <c r="DL126" s="422"/>
      <c r="DM126" s="422"/>
      <c r="DN126" s="421"/>
      <c r="DO126" s="421"/>
      <c r="DP126" s="421"/>
      <c r="DQ126" s="421"/>
      <c r="DR126" s="421"/>
      <c r="DS126" s="422"/>
      <c r="DT126" s="14"/>
    </row>
    <row r="127" spans="10:126" ht="3" customHeight="1" x14ac:dyDescent="0.25">
      <c r="J127" s="445"/>
      <c r="K127" s="721" t="str">
        <f>data3!L2</f>
        <v>11</v>
      </c>
      <c r="L127" s="714">
        <f>data3!AB2</f>
        <v>0</v>
      </c>
      <c r="M127" s="714"/>
      <c r="N127" s="402"/>
      <c r="O127" s="706" t="str">
        <f>IF(data3!AR$2="","",data3!AR$2)</f>
        <v/>
      </c>
      <c r="P127" s="706"/>
      <c r="Q127" s="706"/>
      <c r="R127" s="706"/>
      <c r="S127" s="706"/>
      <c r="T127" s="706"/>
      <c r="U127" s="706"/>
      <c r="V127" s="404"/>
      <c r="W127" s="407"/>
      <c r="X127" s="706" t="str">
        <f>IF(data3!BI$2="","",data3!BI$2)</f>
        <v/>
      </c>
      <c r="Y127" s="706">
        <f>data3!AZ83</f>
        <v>0</v>
      </c>
      <c r="Z127" s="706"/>
      <c r="AA127" s="706"/>
      <c r="AB127" s="706"/>
      <c r="AC127" s="706"/>
      <c r="AD127" s="404"/>
      <c r="AE127" s="705">
        <f>data3!S4</f>
        <v>0</v>
      </c>
      <c r="AF127" s="705"/>
      <c r="AG127" s="705"/>
      <c r="AH127" s="705"/>
      <c r="AI127" s="705"/>
      <c r="AJ127" s="705"/>
      <c r="AK127" s="705"/>
      <c r="AL127" s="705"/>
      <c r="AM127" s="407"/>
      <c r="AN127" s="407"/>
      <c r="AO127" s="707" t="str">
        <f>IF(data3!BZ$2="","",data3!BZ$2)</f>
        <v/>
      </c>
      <c r="AP127" s="707"/>
      <c r="AQ127" s="406"/>
      <c r="AR127" s="407"/>
      <c r="AS127" s="706" t="str">
        <f>IF(data3!CT$2="","",data3!CT$2)</f>
        <v/>
      </c>
      <c r="AT127" s="706"/>
      <c r="AU127" s="706"/>
      <c r="AV127" s="706"/>
      <c r="AW127" s="706"/>
      <c r="AX127" s="706"/>
      <c r="AY127" s="706"/>
      <c r="AZ127" s="706"/>
      <c r="BA127" s="407"/>
      <c r="BB127" s="697">
        <f>data3!DK2</f>
        <v>0</v>
      </c>
      <c r="BC127" s="697"/>
      <c r="BD127" s="697"/>
      <c r="BE127" s="697"/>
      <c r="BF127" s="697"/>
      <c r="BG127" s="408"/>
      <c r="BH127" s="408"/>
      <c r="BI127" s="698">
        <f>data3!AK4</f>
        <v>0</v>
      </c>
      <c r="BJ127" s="698"/>
      <c r="BK127" s="698"/>
      <c r="BL127" s="698"/>
      <c r="BM127" s="698"/>
      <c r="BN127" s="698"/>
      <c r="BO127" s="698"/>
      <c r="DE127" s="422"/>
      <c r="DF127" s="422"/>
      <c r="DG127" s="422"/>
      <c r="DH127" s="422"/>
      <c r="DI127" s="422"/>
      <c r="DJ127" s="422"/>
      <c r="DK127" s="422"/>
      <c r="DL127" s="422"/>
      <c r="DM127" s="422"/>
      <c r="DN127" s="422"/>
      <c r="DO127" s="422"/>
      <c r="DP127" s="422"/>
      <c r="DQ127" s="422"/>
      <c r="DR127" s="422"/>
      <c r="DS127" s="422"/>
      <c r="DT127" s="14"/>
      <c r="DU127" s="14"/>
      <c r="DV127" s="17"/>
    </row>
    <row r="128" spans="10:126" ht="3" customHeight="1" x14ac:dyDescent="0.25">
      <c r="J128" s="445"/>
      <c r="K128" s="721"/>
      <c r="L128" s="714"/>
      <c r="M128" s="714"/>
      <c r="N128" s="402"/>
      <c r="O128" s="706"/>
      <c r="P128" s="706"/>
      <c r="Q128" s="706"/>
      <c r="R128" s="706"/>
      <c r="S128" s="706"/>
      <c r="T128" s="706"/>
      <c r="U128" s="706"/>
      <c r="V128" s="404"/>
      <c r="W128" s="407"/>
      <c r="X128" s="706"/>
      <c r="Y128" s="706"/>
      <c r="Z128" s="706"/>
      <c r="AA128" s="706"/>
      <c r="AB128" s="706"/>
      <c r="AC128" s="706"/>
      <c r="AD128" s="404"/>
      <c r="AE128" s="705"/>
      <c r="AF128" s="705"/>
      <c r="AG128" s="705"/>
      <c r="AH128" s="705"/>
      <c r="AI128" s="705"/>
      <c r="AJ128" s="705"/>
      <c r="AK128" s="705"/>
      <c r="AL128" s="705"/>
      <c r="AM128" s="407"/>
      <c r="AN128" s="407"/>
      <c r="AO128" s="707"/>
      <c r="AP128" s="707"/>
      <c r="AQ128" s="406"/>
      <c r="AR128" s="407"/>
      <c r="AS128" s="706"/>
      <c r="AT128" s="706"/>
      <c r="AU128" s="706"/>
      <c r="AV128" s="706"/>
      <c r="AW128" s="706"/>
      <c r="AX128" s="706"/>
      <c r="AY128" s="706"/>
      <c r="AZ128" s="706"/>
      <c r="BA128" s="407"/>
      <c r="BB128" s="697"/>
      <c r="BC128" s="697"/>
      <c r="BD128" s="697"/>
      <c r="BE128" s="697"/>
      <c r="BF128" s="697"/>
      <c r="BG128" s="408"/>
      <c r="BH128" s="408"/>
      <c r="BI128" s="698"/>
      <c r="BJ128" s="698"/>
      <c r="BK128" s="698"/>
      <c r="BL128" s="698"/>
      <c r="BM128" s="698"/>
      <c r="BN128" s="698"/>
      <c r="BO128" s="698"/>
      <c r="CU128" s="703">
        <f>IF(data2!B2="要",data5!R2,"")</f>
        <v>0</v>
      </c>
      <c r="CV128" s="703"/>
      <c r="CW128" s="703"/>
      <c r="CX128" s="703"/>
      <c r="CY128" s="703"/>
      <c r="CZ128" s="703"/>
      <c r="DA128" s="703"/>
      <c r="DB128" s="703"/>
      <c r="DC128" s="703"/>
      <c r="DD128" s="703"/>
      <c r="DE128" s="422"/>
      <c r="DF128" s="421"/>
      <c r="DG128" s="421"/>
      <c r="DH128" s="421"/>
      <c r="DI128" s="421"/>
      <c r="DJ128" s="421"/>
      <c r="DK128" s="421"/>
      <c r="DL128" s="421"/>
      <c r="DM128" s="421"/>
      <c r="DN128" s="703">
        <f>IF(data2!B2="要",data5!V2,"")</f>
        <v>0</v>
      </c>
      <c r="DO128" s="703"/>
      <c r="DP128" s="703"/>
      <c r="DQ128" s="703"/>
      <c r="DR128" s="703"/>
      <c r="DS128" s="703"/>
      <c r="DT128" s="703"/>
      <c r="DU128" s="703"/>
      <c r="DV128" s="16"/>
    </row>
    <row r="129" spans="10:128" ht="3" customHeight="1" x14ac:dyDescent="0.25">
      <c r="J129" s="445"/>
      <c r="K129" s="721"/>
      <c r="L129" s="714"/>
      <c r="M129" s="714"/>
      <c r="N129" s="402"/>
      <c r="O129" s="706"/>
      <c r="P129" s="706"/>
      <c r="Q129" s="706"/>
      <c r="R129" s="706"/>
      <c r="S129" s="706"/>
      <c r="T129" s="706"/>
      <c r="U129" s="706"/>
      <c r="V129" s="404"/>
      <c r="W129" s="407"/>
      <c r="X129" s="706"/>
      <c r="Y129" s="706"/>
      <c r="Z129" s="706"/>
      <c r="AA129" s="706"/>
      <c r="AB129" s="706"/>
      <c r="AC129" s="706"/>
      <c r="AD129" s="404"/>
      <c r="AE129" s="705"/>
      <c r="AF129" s="705"/>
      <c r="AG129" s="705"/>
      <c r="AH129" s="705"/>
      <c r="AI129" s="705"/>
      <c r="AJ129" s="705"/>
      <c r="AK129" s="705"/>
      <c r="AL129" s="705"/>
      <c r="AM129" s="407"/>
      <c r="AN129" s="407"/>
      <c r="AO129" s="707"/>
      <c r="AP129" s="707"/>
      <c r="AQ129" s="406"/>
      <c r="AR129" s="407"/>
      <c r="AS129" s="706"/>
      <c r="AT129" s="706"/>
      <c r="AU129" s="706"/>
      <c r="AV129" s="706"/>
      <c r="AW129" s="706"/>
      <c r="AX129" s="706"/>
      <c r="AY129" s="706"/>
      <c r="AZ129" s="706"/>
      <c r="BA129" s="407"/>
      <c r="BB129" s="697"/>
      <c r="BC129" s="697"/>
      <c r="BD129" s="697"/>
      <c r="BE129" s="697"/>
      <c r="BF129" s="697"/>
      <c r="BG129" s="408"/>
      <c r="BH129" s="408"/>
      <c r="BI129" s="698"/>
      <c r="BJ129" s="698"/>
      <c r="BK129" s="698"/>
      <c r="BL129" s="698"/>
      <c r="BM129" s="698"/>
      <c r="BN129" s="698"/>
      <c r="BO129" s="698"/>
      <c r="CU129" s="703"/>
      <c r="CV129" s="703"/>
      <c r="CW129" s="703"/>
      <c r="CX129" s="703"/>
      <c r="CY129" s="703"/>
      <c r="CZ129" s="703"/>
      <c r="DA129" s="703"/>
      <c r="DB129" s="703"/>
      <c r="DC129" s="703"/>
      <c r="DD129" s="703"/>
      <c r="DE129" s="421"/>
      <c r="DF129" s="422"/>
      <c r="DG129" s="422"/>
      <c r="DH129" s="422"/>
      <c r="DI129" s="422"/>
      <c r="DJ129" s="422"/>
      <c r="DK129" s="422"/>
      <c r="DL129" s="422"/>
      <c r="DM129" s="422"/>
      <c r="DN129" s="703"/>
      <c r="DO129" s="703"/>
      <c r="DP129" s="703"/>
      <c r="DQ129" s="703"/>
      <c r="DR129" s="703"/>
      <c r="DS129" s="703"/>
      <c r="DT129" s="703"/>
      <c r="DU129" s="703"/>
      <c r="DV129" s="16"/>
      <c r="DW129" s="14"/>
    </row>
    <row r="130" spans="10:128" ht="3" customHeight="1" x14ac:dyDescent="0.25">
      <c r="J130" s="445"/>
      <c r="K130" s="446"/>
      <c r="L130" s="402"/>
      <c r="M130" s="402"/>
      <c r="N130" s="402"/>
      <c r="O130" s="404"/>
      <c r="P130" s="404"/>
      <c r="Q130" s="404"/>
      <c r="R130" s="404"/>
      <c r="S130" s="404"/>
      <c r="T130" s="404"/>
      <c r="U130" s="404"/>
      <c r="V130" s="404"/>
      <c r="W130" s="407"/>
      <c r="X130" s="404"/>
      <c r="Y130" s="404"/>
      <c r="Z130" s="404"/>
      <c r="AA130" s="404"/>
      <c r="AB130" s="404"/>
      <c r="AC130" s="404"/>
      <c r="AD130" s="404"/>
      <c r="AE130" s="409"/>
      <c r="AF130" s="409"/>
      <c r="AG130" s="409"/>
      <c r="AH130" s="409"/>
      <c r="AI130" s="409"/>
      <c r="AJ130" s="409"/>
      <c r="AK130" s="409"/>
      <c r="AL130" s="409"/>
      <c r="AM130" s="407"/>
      <c r="AN130" s="407"/>
      <c r="AO130" s="406"/>
      <c r="AP130" s="406"/>
      <c r="AQ130" s="406"/>
      <c r="AR130" s="407"/>
      <c r="AS130" s="404"/>
      <c r="AT130" s="404"/>
      <c r="AU130" s="404"/>
      <c r="AV130" s="404"/>
      <c r="AW130" s="404"/>
      <c r="AX130" s="404"/>
      <c r="AY130" s="404"/>
      <c r="AZ130" s="404"/>
      <c r="BA130" s="407"/>
      <c r="BB130" s="435"/>
      <c r="BC130" s="435"/>
      <c r="BD130" s="435"/>
      <c r="BE130" s="435"/>
      <c r="BF130" s="435"/>
      <c r="BG130" s="408"/>
      <c r="BH130" s="408"/>
      <c r="BI130" s="415"/>
      <c r="BJ130" s="415"/>
      <c r="BK130" s="415"/>
      <c r="BL130" s="415"/>
      <c r="BM130" s="415"/>
      <c r="BN130" s="415"/>
      <c r="BO130" s="415"/>
      <c r="CU130" s="703"/>
      <c r="CV130" s="703"/>
      <c r="CW130" s="703"/>
      <c r="CX130" s="703"/>
      <c r="CY130" s="703"/>
      <c r="CZ130" s="703"/>
      <c r="DA130" s="703"/>
      <c r="DB130" s="703"/>
      <c r="DC130" s="703"/>
      <c r="DD130" s="703"/>
      <c r="DE130" s="422"/>
      <c r="DF130" s="422"/>
      <c r="DG130" s="422"/>
      <c r="DH130" s="422"/>
      <c r="DI130" s="422"/>
      <c r="DJ130" s="422"/>
      <c r="DK130" s="422"/>
      <c r="DL130" s="422"/>
      <c r="DM130" s="422"/>
      <c r="DN130" s="703"/>
      <c r="DO130" s="703"/>
      <c r="DP130" s="703"/>
      <c r="DQ130" s="703"/>
      <c r="DR130" s="703"/>
      <c r="DS130" s="703"/>
      <c r="DT130" s="703"/>
      <c r="DU130" s="703"/>
      <c r="DV130" s="14"/>
      <c r="DW130" s="14"/>
    </row>
    <row r="131" spans="10:128" ht="3" customHeight="1" x14ac:dyDescent="0.25">
      <c r="J131" s="445"/>
      <c r="K131" s="446"/>
      <c r="L131" s="402"/>
      <c r="M131" s="402"/>
      <c r="N131" s="402"/>
      <c r="O131" s="404"/>
      <c r="P131" s="404"/>
      <c r="Q131" s="404"/>
      <c r="R131" s="404"/>
      <c r="S131" s="404"/>
      <c r="T131" s="404"/>
      <c r="U131" s="404"/>
      <c r="V131" s="404"/>
      <c r="W131" s="407"/>
      <c r="X131" s="404"/>
      <c r="Y131" s="404"/>
      <c r="Z131" s="404"/>
      <c r="AA131" s="404"/>
      <c r="AB131" s="404"/>
      <c r="AC131" s="404"/>
      <c r="AD131" s="404"/>
      <c r="AE131" s="409"/>
      <c r="AF131" s="409"/>
      <c r="AG131" s="409"/>
      <c r="AH131" s="409"/>
      <c r="AI131" s="409"/>
      <c r="AJ131" s="409"/>
      <c r="AK131" s="409"/>
      <c r="AL131" s="409"/>
      <c r="AM131" s="407"/>
      <c r="AN131" s="407"/>
      <c r="AO131" s="406"/>
      <c r="AP131" s="406"/>
      <c r="AQ131" s="406"/>
      <c r="AR131" s="407"/>
      <c r="AS131" s="404"/>
      <c r="AT131" s="404"/>
      <c r="AU131" s="404"/>
      <c r="AV131" s="404"/>
      <c r="AW131" s="404"/>
      <c r="AX131" s="404"/>
      <c r="AY131" s="404"/>
      <c r="AZ131" s="404"/>
      <c r="BA131" s="407"/>
      <c r="BB131" s="435"/>
      <c r="BC131" s="435"/>
      <c r="BD131" s="435"/>
      <c r="BE131" s="435"/>
      <c r="BF131" s="435"/>
      <c r="BG131" s="408"/>
      <c r="BH131" s="408"/>
      <c r="BI131" s="415"/>
      <c r="BJ131" s="415"/>
      <c r="BK131" s="415"/>
      <c r="BL131" s="415"/>
      <c r="BM131" s="415"/>
      <c r="BN131" s="415"/>
      <c r="BO131" s="415"/>
      <c r="CU131" s="703"/>
      <c r="CV131" s="703"/>
      <c r="CW131" s="703"/>
      <c r="CX131" s="703"/>
      <c r="CY131" s="703"/>
      <c r="CZ131" s="703"/>
      <c r="DA131" s="703"/>
      <c r="DB131" s="703"/>
      <c r="DC131" s="703"/>
      <c r="DD131" s="703"/>
      <c r="DE131" s="422"/>
      <c r="DF131" s="422"/>
      <c r="DG131" s="422"/>
      <c r="DH131" s="422"/>
      <c r="DI131" s="422"/>
      <c r="DJ131" s="422"/>
      <c r="DK131" s="422"/>
      <c r="DL131" s="422"/>
      <c r="DM131" s="422"/>
      <c r="DN131" s="703"/>
      <c r="DO131" s="703"/>
      <c r="DP131" s="703"/>
      <c r="DQ131" s="703"/>
      <c r="DR131" s="703"/>
      <c r="DS131" s="703"/>
      <c r="DT131" s="703"/>
      <c r="DU131" s="703"/>
      <c r="DV131" s="14"/>
      <c r="DW131" s="14"/>
    </row>
    <row r="132" spans="10:128" ht="3" customHeight="1" x14ac:dyDescent="0.25">
      <c r="J132" s="445"/>
      <c r="K132" s="447"/>
      <c r="L132" s="411"/>
      <c r="M132" s="411"/>
      <c r="N132" s="411"/>
      <c r="O132" s="407"/>
      <c r="P132" s="407"/>
      <c r="Q132" s="407"/>
      <c r="R132" s="407"/>
      <c r="S132" s="407"/>
      <c r="T132" s="407"/>
      <c r="U132" s="407"/>
      <c r="V132" s="407"/>
      <c r="W132" s="407"/>
      <c r="X132" s="407"/>
      <c r="Y132" s="407"/>
      <c r="Z132" s="407"/>
      <c r="AA132" s="407"/>
      <c r="AB132" s="407"/>
      <c r="AC132" s="407"/>
      <c r="AD132" s="407"/>
      <c r="AE132" s="412"/>
      <c r="AF132" s="412"/>
      <c r="AG132" s="412"/>
      <c r="AH132" s="412"/>
      <c r="AI132" s="412"/>
      <c r="AJ132" s="412"/>
      <c r="AK132" s="412"/>
      <c r="AL132" s="412"/>
      <c r="AM132" s="407"/>
      <c r="AN132" s="407"/>
      <c r="AO132" s="413"/>
      <c r="AP132" s="413"/>
      <c r="AQ132" s="413"/>
      <c r="AR132" s="407"/>
      <c r="AS132" s="407"/>
      <c r="AT132" s="407"/>
      <c r="AU132" s="407"/>
      <c r="AV132" s="407"/>
      <c r="AW132" s="407"/>
      <c r="AX132" s="407"/>
      <c r="AY132" s="407"/>
      <c r="AZ132" s="407"/>
      <c r="BA132" s="407"/>
      <c r="BB132" s="440"/>
      <c r="BC132" s="440"/>
      <c r="BD132" s="440"/>
      <c r="BE132" s="440"/>
      <c r="BF132" s="441"/>
      <c r="BG132" s="408"/>
      <c r="BH132" s="408"/>
      <c r="BI132" s="414"/>
      <c r="BJ132" s="414"/>
      <c r="BK132" s="414"/>
      <c r="BL132" s="414"/>
      <c r="BM132" s="414"/>
      <c r="BN132" s="414"/>
      <c r="BO132" s="414"/>
      <c r="CU132" s="703"/>
      <c r="CV132" s="703"/>
      <c r="CW132" s="703"/>
      <c r="CX132" s="703"/>
      <c r="CY132" s="703"/>
      <c r="CZ132" s="703"/>
      <c r="DA132" s="703"/>
      <c r="DB132" s="703"/>
      <c r="DC132" s="703"/>
      <c r="DD132" s="703"/>
      <c r="DE132" s="422"/>
      <c r="DF132" s="422"/>
      <c r="DG132" s="422"/>
      <c r="DH132" s="422"/>
      <c r="DI132" s="422"/>
      <c r="DJ132" s="422"/>
      <c r="DK132" s="422"/>
      <c r="DL132" s="422"/>
      <c r="DM132" s="422"/>
      <c r="DN132" s="703"/>
      <c r="DO132" s="703"/>
      <c r="DP132" s="703"/>
      <c r="DQ132" s="703"/>
      <c r="DR132" s="703"/>
      <c r="DS132" s="703"/>
      <c r="DT132" s="703"/>
      <c r="DU132" s="703"/>
      <c r="DV132" s="15"/>
      <c r="DW132" s="14"/>
    </row>
    <row r="133" spans="10:128" ht="3" customHeight="1" x14ac:dyDescent="0.25">
      <c r="J133" s="445"/>
      <c r="K133" s="447"/>
      <c r="L133" s="411"/>
      <c r="M133" s="411"/>
      <c r="N133" s="411"/>
      <c r="O133" s="405"/>
      <c r="P133" s="405"/>
      <c r="Q133" s="405"/>
      <c r="R133" s="405"/>
      <c r="S133" s="405"/>
      <c r="T133" s="405"/>
      <c r="U133" s="405"/>
      <c r="V133" s="404"/>
      <c r="W133" s="407"/>
      <c r="X133" s="407"/>
      <c r="Y133" s="407"/>
      <c r="Z133" s="407"/>
      <c r="AA133" s="407"/>
      <c r="AB133" s="407"/>
      <c r="AC133" s="407"/>
      <c r="AD133" s="407"/>
      <c r="AE133" s="412"/>
      <c r="AF133" s="412"/>
      <c r="AG133" s="412"/>
      <c r="AH133" s="412"/>
      <c r="AI133" s="412"/>
      <c r="AJ133" s="412"/>
      <c r="AK133" s="412"/>
      <c r="AL133" s="412"/>
      <c r="AM133" s="407"/>
      <c r="AN133" s="407"/>
      <c r="AO133" s="413"/>
      <c r="AP133" s="413"/>
      <c r="AQ133" s="413"/>
      <c r="AR133" s="407"/>
      <c r="AS133" s="407"/>
      <c r="AT133" s="407"/>
      <c r="AU133" s="407"/>
      <c r="AV133" s="407"/>
      <c r="AW133" s="407"/>
      <c r="AX133" s="407"/>
      <c r="AY133" s="407"/>
      <c r="AZ133" s="407"/>
      <c r="BA133" s="407"/>
      <c r="BB133" s="440"/>
      <c r="BC133" s="440"/>
      <c r="BD133" s="440"/>
      <c r="BE133" s="440"/>
      <c r="BF133" s="441"/>
      <c r="BG133" s="408"/>
      <c r="BH133" s="408"/>
      <c r="BI133" s="414"/>
      <c r="BJ133" s="414"/>
      <c r="BK133" s="414"/>
      <c r="BL133" s="414"/>
      <c r="BM133" s="414"/>
      <c r="BN133" s="414"/>
      <c r="BO133" s="414"/>
      <c r="CQ133" s="421"/>
      <c r="CR133" s="421"/>
      <c r="CS133" s="421"/>
      <c r="CT133" s="421"/>
      <c r="CU133" s="422"/>
      <c r="CV133" s="422"/>
      <c r="CW133" s="422"/>
      <c r="CX133" s="422"/>
      <c r="CY133" s="422"/>
      <c r="CZ133" s="422"/>
      <c r="DA133" s="422"/>
      <c r="DB133" s="422"/>
      <c r="DC133" s="422"/>
      <c r="DD133" s="422"/>
      <c r="DE133" s="422"/>
      <c r="DF133" s="421"/>
      <c r="DG133" s="421"/>
      <c r="DH133" s="421"/>
      <c r="DI133" s="421"/>
      <c r="DJ133" s="421"/>
      <c r="DK133" s="421"/>
      <c r="DL133" s="421"/>
      <c r="DM133" s="421"/>
      <c r="DN133" s="700">
        <f>data5!W2</f>
        <v>0</v>
      </c>
      <c r="DO133" s="700"/>
      <c r="DP133" s="700"/>
      <c r="DQ133" s="700"/>
      <c r="DR133" s="700"/>
      <c r="DS133" s="700"/>
      <c r="DT133" s="700"/>
      <c r="DU133" s="700"/>
      <c r="DV133" s="15"/>
      <c r="DW133" s="14"/>
    </row>
    <row r="134" spans="10:128" ht="3" customHeight="1" x14ac:dyDescent="0.25">
      <c r="J134" s="445"/>
      <c r="K134" s="447"/>
      <c r="L134" s="411"/>
      <c r="M134" s="411"/>
      <c r="N134" s="411"/>
      <c r="O134" s="405"/>
      <c r="P134" s="405"/>
      <c r="Q134" s="405"/>
      <c r="R134" s="405"/>
      <c r="S134" s="405"/>
      <c r="T134" s="405"/>
      <c r="U134" s="405"/>
      <c r="V134" s="404"/>
      <c r="W134" s="407"/>
      <c r="X134" s="407"/>
      <c r="Y134" s="407"/>
      <c r="Z134" s="407"/>
      <c r="AA134" s="407"/>
      <c r="AB134" s="407"/>
      <c r="AC134" s="407"/>
      <c r="AD134" s="407"/>
      <c r="AE134" s="412"/>
      <c r="AF134" s="412"/>
      <c r="AG134" s="412"/>
      <c r="AH134" s="412"/>
      <c r="AI134" s="412"/>
      <c r="AJ134" s="412"/>
      <c r="AK134" s="412"/>
      <c r="AL134" s="412"/>
      <c r="AM134" s="407"/>
      <c r="AN134" s="407"/>
      <c r="AO134" s="413"/>
      <c r="AP134" s="413"/>
      <c r="AQ134" s="413"/>
      <c r="AR134" s="407"/>
      <c r="AS134" s="407"/>
      <c r="AT134" s="407"/>
      <c r="AU134" s="407"/>
      <c r="AV134" s="407"/>
      <c r="AW134" s="407"/>
      <c r="AX134" s="407"/>
      <c r="AY134" s="407"/>
      <c r="AZ134" s="407"/>
      <c r="BA134" s="407"/>
      <c r="BB134" s="440"/>
      <c r="BC134" s="440"/>
      <c r="BD134" s="440"/>
      <c r="BE134" s="440"/>
      <c r="BF134" s="441"/>
      <c r="BG134" s="408"/>
      <c r="BH134" s="408"/>
      <c r="BI134" s="414"/>
      <c r="BJ134" s="414"/>
      <c r="BK134" s="414"/>
      <c r="BL134" s="414"/>
      <c r="BM134" s="414"/>
      <c r="BN134" s="414"/>
      <c r="BO134" s="414"/>
      <c r="CQ134" s="421"/>
      <c r="CR134" s="421"/>
      <c r="CS134" s="421"/>
      <c r="CT134" s="421"/>
      <c r="CU134" s="422"/>
      <c r="CV134" s="422"/>
      <c r="CW134" s="422"/>
      <c r="CX134" s="422"/>
      <c r="CY134" s="422"/>
      <c r="CZ134" s="422"/>
      <c r="DA134" s="422"/>
      <c r="DB134" s="422"/>
      <c r="DC134" s="421"/>
      <c r="DD134" s="421"/>
      <c r="DE134" s="421"/>
      <c r="DN134" s="700"/>
      <c r="DO134" s="700"/>
      <c r="DP134" s="700"/>
      <c r="DQ134" s="700"/>
      <c r="DR134" s="700"/>
      <c r="DS134" s="700"/>
      <c r="DT134" s="700"/>
      <c r="DU134" s="700"/>
      <c r="DV134" s="15"/>
      <c r="DW134" s="14"/>
    </row>
    <row r="135" spans="10:128" ht="3" customHeight="1" x14ac:dyDescent="0.25">
      <c r="J135" s="445"/>
      <c r="K135" s="447"/>
      <c r="L135" s="411"/>
      <c r="M135" s="411"/>
      <c r="N135" s="411"/>
      <c r="O135" s="407"/>
      <c r="P135" s="407"/>
      <c r="Q135" s="407"/>
      <c r="R135" s="407"/>
      <c r="S135" s="407"/>
      <c r="T135" s="407"/>
      <c r="U135" s="407"/>
      <c r="V135" s="407"/>
      <c r="W135" s="407"/>
      <c r="X135" s="407"/>
      <c r="Y135" s="407"/>
      <c r="Z135" s="407"/>
      <c r="AA135" s="407"/>
      <c r="AB135" s="407"/>
      <c r="AC135" s="407"/>
      <c r="AD135" s="407"/>
      <c r="AE135" s="412"/>
      <c r="AF135" s="412"/>
      <c r="AG135" s="412"/>
      <c r="AH135" s="412"/>
      <c r="AI135" s="412"/>
      <c r="AJ135" s="412"/>
      <c r="AK135" s="412"/>
      <c r="AL135" s="412"/>
      <c r="AM135" s="407"/>
      <c r="AN135" s="407"/>
      <c r="AO135" s="413"/>
      <c r="AP135" s="413"/>
      <c r="AQ135" s="413"/>
      <c r="AR135" s="407"/>
      <c r="AS135" s="407"/>
      <c r="AT135" s="407"/>
      <c r="AU135" s="407"/>
      <c r="AV135" s="407"/>
      <c r="AW135" s="407"/>
      <c r="AX135" s="407"/>
      <c r="AY135" s="407"/>
      <c r="AZ135" s="407"/>
      <c r="BA135" s="407"/>
      <c r="BB135" s="440"/>
      <c r="BC135" s="440"/>
      <c r="BD135" s="440"/>
      <c r="BE135" s="440"/>
      <c r="BF135" s="441"/>
      <c r="BG135" s="408"/>
      <c r="BH135" s="408"/>
      <c r="BI135" s="414"/>
      <c r="BJ135" s="414"/>
      <c r="BK135" s="414"/>
      <c r="BL135" s="414"/>
      <c r="BM135" s="414"/>
      <c r="BN135" s="414"/>
      <c r="BO135" s="414"/>
      <c r="CQ135" s="421"/>
      <c r="CR135" s="421"/>
      <c r="CS135" s="421"/>
      <c r="CT135" s="421"/>
      <c r="CU135" s="422"/>
      <c r="CV135" s="422"/>
      <c r="CW135" s="422"/>
      <c r="CX135" s="422"/>
      <c r="CY135" s="422"/>
      <c r="CZ135" s="422"/>
      <c r="DA135" s="422"/>
      <c r="DB135" s="422"/>
      <c r="DC135" s="421"/>
      <c r="DD135" s="421"/>
      <c r="DE135" s="421"/>
      <c r="DN135" s="700"/>
      <c r="DO135" s="700"/>
      <c r="DP135" s="700"/>
      <c r="DQ135" s="700"/>
      <c r="DR135" s="700"/>
      <c r="DS135" s="700"/>
      <c r="DT135" s="700"/>
      <c r="DU135" s="700"/>
      <c r="DV135" s="14"/>
      <c r="DW135" s="14"/>
    </row>
    <row r="136" spans="10:128" ht="3" customHeight="1" x14ac:dyDescent="0.25">
      <c r="J136" s="445"/>
      <c r="K136" s="447"/>
      <c r="L136" s="411"/>
      <c r="M136" s="411"/>
      <c r="N136" s="411"/>
      <c r="O136" s="407"/>
      <c r="P136" s="407"/>
      <c r="Q136" s="407"/>
      <c r="R136" s="407"/>
      <c r="S136" s="407"/>
      <c r="T136" s="407"/>
      <c r="U136" s="407"/>
      <c r="V136" s="407"/>
      <c r="W136" s="407"/>
      <c r="X136" s="407"/>
      <c r="Y136" s="407"/>
      <c r="Z136" s="407"/>
      <c r="AA136" s="407"/>
      <c r="AB136" s="407"/>
      <c r="AC136" s="407"/>
      <c r="AD136" s="407"/>
      <c r="AE136" s="412"/>
      <c r="AF136" s="412"/>
      <c r="AG136" s="412"/>
      <c r="AH136" s="412"/>
      <c r="AI136" s="412"/>
      <c r="AJ136" s="412"/>
      <c r="AK136" s="412"/>
      <c r="AL136" s="412"/>
      <c r="AM136" s="407"/>
      <c r="AN136" s="407"/>
      <c r="AO136" s="413"/>
      <c r="AP136" s="413"/>
      <c r="AQ136" s="413"/>
      <c r="AR136" s="407"/>
      <c r="AS136" s="407"/>
      <c r="AT136" s="407"/>
      <c r="AU136" s="407"/>
      <c r="AV136" s="407"/>
      <c r="AW136" s="407"/>
      <c r="AX136" s="407"/>
      <c r="AY136" s="407"/>
      <c r="AZ136" s="407"/>
      <c r="BA136" s="407"/>
      <c r="BB136" s="440"/>
      <c r="BC136" s="440"/>
      <c r="BD136" s="440"/>
      <c r="BE136" s="440"/>
      <c r="BF136" s="441"/>
      <c r="BG136" s="408"/>
      <c r="BH136" s="408"/>
      <c r="BI136" s="414"/>
      <c r="BJ136" s="414"/>
      <c r="BK136" s="414"/>
      <c r="BL136" s="414"/>
      <c r="BM136" s="414"/>
      <c r="BN136" s="414"/>
      <c r="BO136" s="414"/>
      <c r="CQ136" s="421"/>
      <c r="CR136" s="421"/>
      <c r="CS136" s="421"/>
      <c r="CT136" s="421"/>
      <c r="CU136" s="422"/>
      <c r="CV136" s="422"/>
      <c r="CW136" s="422"/>
      <c r="CX136" s="422"/>
      <c r="CY136" s="422"/>
      <c r="CZ136" s="422"/>
      <c r="DA136" s="422"/>
      <c r="DB136" s="422"/>
      <c r="DC136" s="421"/>
      <c r="DD136" s="421"/>
      <c r="DE136" s="421"/>
      <c r="DN136" s="422"/>
      <c r="DO136" s="422"/>
      <c r="DP136" s="422"/>
      <c r="DQ136" s="422"/>
      <c r="DR136" s="422"/>
      <c r="DS136" s="422"/>
      <c r="DT136" s="422"/>
      <c r="DU136" s="422"/>
      <c r="DV136" s="15"/>
      <c r="DW136" s="14"/>
      <c r="DX136" s="17"/>
    </row>
    <row r="137" spans="10:128" ht="3" customHeight="1" x14ac:dyDescent="0.25">
      <c r="J137" s="445"/>
      <c r="K137" s="721" t="str">
        <f>data3!M2</f>
        <v>12</v>
      </c>
      <c r="L137" s="714">
        <f>data3!AC2</f>
        <v>0</v>
      </c>
      <c r="M137" s="714"/>
      <c r="N137" s="402"/>
      <c r="O137" s="706" t="str">
        <f>IF(data3!AS$2="","",data3!AS$2)</f>
        <v/>
      </c>
      <c r="P137" s="706"/>
      <c r="Q137" s="706"/>
      <c r="R137" s="706"/>
      <c r="S137" s="706"/>
      <c r="T137" s="706"/>
      <c r="U137" s="706"/>
      <c r="V137" s="404"/>
      <c r="W137" s="407"/>
      <c r="X137" s="706" t="str">
        <f>IF(data3!BJ$2="","",data3!BJ$2)</f>
        <v/>
      </c>
      <c r="Y137" s="706">
        <f>data3!AZ92</f>
        <v>0</v>
      </c>
      <c r="Z137" s="706"/>
      <c r="AA137" s="706"/>
      <c r="AB137" s="706"/>
      <c r="AC137" s="706"/>
      <c r="AD137" s="404"/>
      <c r="AE137" s="705">
        <f>data3!T4</f>
        <v>0</v>
      </c>
      <c r="AF137" s="705"/>
      <c r="AG137" s="705"/>
      <c r="AH137" s="705"/>
      <c r="AI137" s="705"/>
      <c r="AJ137" s="705"/>
      <c r="AK137" s="705"/>
      <c r="AL137" s="705"/>
      <c r="AM137" s="407"/>
      <c r="AN137" s="407"/>
      <c r="AO137" s="707" t="str">
        <f>IF(data3!CA$2="","",data3!CA$2)</f>
        <v/>
      </c>
      <c r="AP137" s="707"/>
      <c r="AQ137" s="406"/>
      <c r="AR137" s="407"/>
      <c r="AS137" s="706" t="str">
        <f>IF(data3!CU$2="","",data3!CU$2)</f>
        <v/>
      </c>
      <c r="AT137" s="706"/>
      <c r="AU137" s="706"/>
      <c r="AV137" s="706"/>
      <c r="AW137" s="706"/>
      <c r="AX137" s="706"/>
      <c r="AY137" s="706"/>
      <c r="AZ137" s="706"/>
      <c r="BA137" s="407"/>
      <c r="BB137" s="697">
        <f>data3!DL2</f>
        <v>0</v>
      </c>
      <c r="BC137" s="697"/>
      <c r="BD137" s="697"/>
      <c r="BE137" s="697"/>
      <c r="BF137" s="697"/>
      <c r="BG137" s="408"/>
      <c r="BH137" s="408"/>
      <c r="BI137" s="698">
        <f>data3!AL4</f>
        <v>0</v>
      </c>
      <c r="BJ137" s="698"/>
      <c r="BK137" s="698"/>
      <c r="BL137" s="698"/>
      <c r="BM137" s="698"/>
      <c r="BN137" s="698"/>
      <c r="BO137" s="698"/>
      <c r="CQ137" s="421"/>
      <c r="CR137" s="421"/>
      <c r="CS137" s="421"/>
      <c r="CT137" s="421"/>
      <c r="CU137" s="422"/>
      <c r="CV137" s="422"/>
      <c r="CW137" s="422"/>
      <c r="CX137" s="422"/>
      <c r="CY137" s="422"/>
      <c r="CZ137" s="422"/>
      <c r="DA137" s="422"/>
      <c r="DB137" s="422"/>
      <c r="DC137" s="422"/>
      <c r="DD137" s="422"/>
      <c r="DE137" s="422"/>
      <c r="DN137" s="703">
        <f>IF(data2!B2="要",data5!X2,"")</f>
        <v>0</v>
      </c>
      <c r="DO137" s="703"/>
      <c r="DP137" s="703"/>
      <c r="DQ137" s="703"/>
      <c r="DR137" s="703"/>
      <c r="DS137" s="703"/>
      <c r="DT137" s="703"/>
      <c r="DU137" s="703"/>
      <c r="DV137" s="15"/>
      <c r="DW137" s="14"/>
      <c r="DX137" s="17"/>
    </row>
    <row r="138" spans="10:128" ht="3" customHeight="1" x14ac:dyDescent="0.25">
      <c r="J138" s="445"/>
      <c r="K138" s="721"/>
      <c r="L138" s="714"/>
      <c r="M138" s="714"/>
      <c r="N138" s="402"/>
      <c r="O138" s="706"/>
      <c r="P138" s="706"/>
      <c r="Q138" s="706"/>
      <c r="R138" s="706"/>
      <c r="S138" s="706"/>
      <c r="T138" s="706"/>
      <c r="U138" s="706"/>
      <c r="V138" s="404"/>
      <c r="W138" s="407"/>
      <c r="X138" s="706"/>
      <c r="Y138" s="706"/>
      <c r="Z138" s="706"/>
      <c r="AA138" s="706"/>
      <c r="AB138" s="706"/>
      <c r="AC138" s="706"/>
      <c r="AD138" s="404"/>
      <c r="AE138" s="705"/>
      <c r="AF138" s="705"/>
      <c r="AG138" s="705"/>
      <c r="AH138" s="705"/>
      <c r="AI138" s="705"/>
      <c r="AJ138" s="705"/>
      <c r="AK138" s="705"/>
      <c r="AL138" s="705"/>
      <c r="AM138" s="407"/>
      <c r="AN138" s="407"/>
      <c r="AO138" s="707"/>
      <c r="AP138" s="707"/>
      <c r="AQ138" s="406"/>
      <c r="AR138" s="407"/>
      <c r="AS138" s="706"/>
      <c r="AT138" s="706"/>
      <c r="AU138" s="706"/>
      <c r="AV138" s="706"/>
      <c r="AW138" s="706"/>
      <c r="AX138" s="706"/>
      <c r="AY138" s="706"/>
      <c r="AZ138" s="706"/>
      <c r="BA138" s="407"/>
      <c r="BB138" s="697"/>
      <c r="BC138" s="697"/>
      <c r="BD138" s="697"/>
      <c r="BE138" s="697"/>
      <c r="BF138" s="697"/>
      <c r="BG138" s="408"/>
      <c r="BH138" s="408"/>
      <c r="BI138" s="698"/>
      <c r="BJ138" s="698"/>
      <c r="BK138" s="698"/>
      <c r="BL138" s="698"/>
      <c r="BM138" s="698"/>
      <c r="BN138" s="698"/>
      <c r="BO138" s="698"/>
      <c r="CQ138" s="421"/>
      <c r="CR138" s="421"/>
      <c r="CS138" s="421"/>
      <c r="CT138" s="421"/>
      <c r="CU138" s="422"/>
      <c r="CV138" s="422"/>
      <c r="CW138" s="422"/>
      <c r="CX138" s="422"/>
      <c r="CY138" s="422"/>
      <c r="CZ138" s="422"/>
      <c r="DA138" s="422"/>
      <c r="DB138" s="422"/>
      <c r="DC138" s="422"/>
      <c r="DD138" s="422"/>
      <c r="DE138" s="422"/>
      <c r="DN138" s="703"/>
      <c r="DO138" s="703"/>
      <c r="DP138" s="703"/>
      <c r="DQ138" s="703"/>
      <c r="DR138" s="703"/>
      <c r="DS138" s="703"/>
      <c r="DT138" s="703"/>
      <c r="DU138" s="703"/>
      <c r="DV138" s="15"/>
      <c r="DW138" s="14"/>
      <c r="DX138" s="17"/>
    </row>
    <row r="139" spans="10:128" ht="3" customHeight="1" x14ac:dyDescent="0.25">
      <c r="J139" s="445"/>
      <c r="K139" s="721"/>
      <c r="L139" s="714"/>
      <c r="M139" s="714"/>
      <c r="N139" s="402"/>
      <c r="O139" s="706"/>
      <c r="P139" s="706"/>
      <c r="Q139" s="706"/>
      <c r="R139" s="706"/>
      <c r="S139" s="706"/>
      <c r="T139" s="706"/>
      <c r="U139" s="706"/>
      <c r="V139" s="404"/>
      <c r="W139" s="407"/>
      <c r="X139" s="706"/>
      <c r="Y139" s="706"/>
      <c r="Z139" s="706"/>
      <c r="AA139" s="706"/>
      <c r="AB139" s="706"/>
      <c r="AC139" s="706"/>
      <c r="AD139" s="404"/>
      <c r="AE139" s="705"/>
      <c r="AF139" s="705"/>
      <c r="AG139" s="705"/>
      <c r="AH139" s="705"/>
      <c r="AI139" s="705"/>
      <c r="AJ139" s="705"/>
      <c r="AK139" s="705"/>
      <c r="AL139" s="705"/>
      <c r="AM139" s="407"/>
      <c r="AN139" s="407"/>
      <c r="AO139" s="707"/>
      <c r="AP139" s="707"/>
      <c r="AQ139" s="406"/>
      <c r="AR139" s="407"/>
      <c r="AS139" s="706"/>
      <c r="AT139" s="706"/>
      <c r="AU139" s="706"/>
      <c r="AV139" s="706"/>
      <c r="AW139" s="706"/>
      <c r="AX139" s="706"/>
      <c r="AY139" s="706"/>
      <c r="AZ139" s="706"/>
      <c r="BA139" s="407"/>
      <c r="BB139" s="697"/>
      <c r="BC139" s="697"/>
      <c r="BD139" s="697"/>
      <c r="BE139" s="697"/>
      <c r="BF139" s="697"/>
      <c r="BG139" s="408"/>
      <c r="BH139" s="408"/>
      <c r="BI139" s="698"/>
      <c r="BJ139" s="698"/>
      <c r="BK139" s="698"/>
      <c r="BL139" s="698"/>
      <c r="BM139" s="698"/>
      <c r="BN139" s="698"/>
      <c r="BO139" s="698"/>
      <c r="CX139" s="422"/>
      <c r="CY139" s="422"/>
      <c r="CZ139" s="422"/>
      <c r="DA139" s="422"/>
      <c r="DB139" s="422"/>
      <c r="DC139" s="422"/>
      <c r="DD139" s="422"/>
      <c r="DE139" s="422"/>
      <c r="DN139" s="703"/>
      <c r="DO139" s="703"/>
      <c r="DP139" s="703"/>
      <c r="DQ139" s="703"/>
      <c r="DR139" s="703"/>
      <c r="DS139" s="703"/>
      <c r="DT139" s="703"/>
      <c r="DU139" s="703"/>
      <c r="DV139" s="14"/>
      <c r="DW139" s="14"/>
      <c r="DX139" s="17"/>
    </row>
    <row r="140" spans="10:128" ht="3" customHeight="1" x14ac:dyDescent="0.25">
      <c r="J140" s="445"/>
      <c r="K140" s="446"/>
      <c r="L140" s="402"/>
      <c r="M140" s="402"/>
      <c r="N140" s="402"/>
      <c r="O140" s="404"/>
      <c r="P140" s="404"/>
      <c r="Q140" s="404"/>
      <c r="R140" s="404"/>
      <c r="S140" s="404"/>
      <c r="T140" s="404"/>
      <c r="U140" s="404"/>
      <c r="V140" s="404"/>
      <c r="W140" s="407"/>
      <c r="X140" s="404"/>
      <c r="Y140" s="404"/>
      <c r="Z140" s="404"/>
      <c r="AA140" s="404"/>
      <c r="AB140" s="404"/>
      <c r="AC140" s="404"/>
      <c r="AD140" s="404"/>
      <c r="AE140" s="409"/>
      <c r="AF140" s="409"/>
      <c r="AG140" s="409"/>
      <c r="AH140" s="409"/>
      <c r="AI140" s="409"/>
      <c r="AJ140" s="409"/>
      <c r="AK140" s="409"/>
      <c r="AL140" s="409"/>
      <c r="AM140" s="407"/>
      <c r="AN140" s="407"/>
      <c r="AO140" s="406"/>
      <c r="AP140" s="406"/>
      <c r="AQ140" s="406"/>
      <c r="AR140" s="407"/>
      <c r="AS140" s="404"/>
      <c r="AT140" s="404"/>
      <c r="AU140" s="404"/>
      <c r="AV140" s="404"/>
      <c r="AW140" s="404"/>
      <c r="AX140" s="404"/>
      <c r="AY140" s="404"/>
      <c r="AZ140" s="404"/>
      <c r="BA140" s="407"/>
      <c r="BB140" s="435"/>
      <c r="BC140" s="435"/>
      <c r="BD140" s="435"/>
      <c r="BE140" s="435"/>
      <c r="BF140" s="435"/>
      <c r="BG140" s="408"/>
      <c r="BH140" s="408"/>
      <c r="BI140" s="415"/>
      <c r="BJ140" s="415"/>
      <c r="BK140" s="415"/>
      <c r="BL140" s="415"/>
      <c r="BM140" s="415"/>
      <c r="BN140" s="415"/>
      <c r="BO140" s="415"/>
      <c r="CX140" s="422"/>
      <c r="CY140" s="422"/>
      <c r="CZ140" s="422"/>
      <c r="DA140" s="422"/>
      <c r="DB140" s="422"/>
      <c r="DC140" s="422"/>
      <c r="DD140" s="422"/>
      <c r="DE140" s="422"/>
      <c r="DN140" s="422"/>
      <c r="DO140" s="422"/>
      <c r="DP140" s="422"/>
      <c r="DQ140" s="422"/>
      <c r="DR140" s="422"/>
      <c r="DS140" s="422"/>
      <c r="DT140" s="422"/>
      <c r="DU140" s="422"/>
      <c r="DV140" s="14"/>
      <c r="DW140" s="14"/>
      <c r="DX140" s="17"/>
    </row>
    <row r="141" spans="10:128" ht="3" customHeight="1" x14ac:dyDescent="0.25">
      <c r="J141" s="445"/>
      <c r="K141" s="447"/>
      <c r="L141" s="411"/>
      <c r="M141" s="411"/>
      <c r="N141" s="411"/>
      <c r="O141" s="407"/>
      <c r="P141" s="407"/>
      <c r="Q141" s="407"/>
      <c r="R141" s="407"/>
      <c r="S141" s="407"/>
      <c r="T141" s="407"/>
      <c r="U141" s="407"/>
      <c r="V141" s="407"/>
      <c r="W141" s="407"/>
      <c r="X141" s="407"/>
      <c r="Y141" s="407"/>
      <c r="Z141" s="407"/>
      <c r="AA141" s="407"/>
      <c r="AB141" s="407"/>
      <c r="AC141" s="407"/>
      <c r="AD141" s="407"/>
      <c r="AE141" s="412"/>
      <c r="AF141" s="412"/>
      <c r="AG141" s="412"/>
      <c r="AH141" s="412"/>
      <c r="AI141" s="412"/>
      <c r="AJ141" s="412"/>
      <c r="AK141" s="412"/>
      <c r="AL141" s="412"/>
      <c r="AM141" s="407"/>
      <c r="AN141" s="407"/>
      <c r="AO141" s="413"/>
      <c r="AP141" s="413"/>
      <c r="AQ141" s="413"/>
      <c r="AR141" s="407"/>
      <c r="AS141" s="407"/>
      <c r="AT141" s="407"/>
      <c r="AU141" s="407"/>
      <c r="AV141" s="407"/>
      <c r="AW141" s="407"/>
      <c r="AX141" s="407"/>
      <c r="AY141" s="407"/>
      <c r="AZ141" s="407"/>
      <c r="BA141" s="407"/>
      <c r="BB141" s="440"/>
      <c r="BC141" s="440"/>
      <c r="BD141" s="440"/>
      <c r="BE141" s="440"/>
      <c r="BF141" s="441"/>
      <c r="BG141" s="408"/>
      <c r="BH141" s="408"/>
      <c r="BI141" s="414"/>
      <c r="BJ141" s="414"/>
      <c r="BK141" s="414"/>
      <c r="BL141" s="414"/>
      <c r="BM141" s="414"/>
      <c r="BN141" s="414"/>
      <c r="BO141" s="414"/>
      <c r="CX141" s="422"/>
      <c r="CY141" s="422"/>
      <c r="CZ141" s="422"/>
      <c r="DA141" s="422"/>
      <c r="DB141" s="422"/>
      <c r="DC141" s="422"/>
      <c r="DD141" s="422"/>
      <c r="DE141" s="422"/>
      <c r="DN141" s="422"/>
      <c r="DO141" s="422"/>
      <c r="DP141" s="422"/>
      <c r="DQ141" s="422"/>
      <c r="DR141" s="422"/>
      <c r="DS141" s="422"/>
      <c r="DT141" s="422"/>
      <c r="DU141" s="422"/>
      <c r="DV141" s="14"/>
      <c r="DW141" s="14"/>
      <c r="DX141" s="17"/>
    </row>
    <row r="142" spans="10:128" ht="3" customHeight="1" x14ac:dyDescent="0.25">
      <c r="J142" s="445"/>
      <c r="K142" s="447"/>
      <c r="L142" s="411"/>
      <c r="M142" s="411"/>
      <c r="N142" s="411"/>
      <c r="O142" s="405"/>
      <c r="P142" s="405"/>
      <c r="Q142" s="405"/>
      <c r="R142" s="405"/>
      <c r="S142" s="405"/>
      <c r="T142" s="405"/>
      <c r="U142" s="405"/>
      <c r="V142" s="404"/>
      <c r="W142" s="407"/>
      <c r="X142" s="407"/>
      <c r="Y142" s="407"/>
      <c r="Z142" s="407"/>
      <c r="AA142" s="407"/>
      <c r="AB142" s="407"/>
      <c r="AC142" s="407"/>
      <c r="AD142" s="407"/>
      <c r="AE142" s="412"/>
      <c r="AF142" s="412"/>
      <c r="AG142" s="412"/>
      <c r="AH142" s="412"/>
      <c r="AI142" s="412"/>
      <c r="AJ142" s="412"/>
      <c r="AK142" s="412"/>
      <c r="AL142" s="412"/>
      <c r="AM142" s="407"/>
      <c r="AN142" s="407"/>
      <c r="AO142" s="413"/>
      <c r="AP142" s="413"/>
      <c r="AQ142" s="413"/>
      <c r="AR142" s="407"/>
      <c r="AS142" s="407"/>
      <c r="AT142" s="407"/>
      <c r="AU142" s="407"/>
      <c r="AV142" s="407"/>
      <c r="AW142" s="407"/>
      <c r="AX142" s="407"/>
      <c r="AY142" s="407"/>
      <c r="AZ142" s="407"/>
      <c r="BA142" s="407"/>
      <c r="BB142" s="440"/>
      <c r="BC142" s="440"/>
      <c r="BD142" s="440"/>
      <c r="BE142" s="440"/>
      <c r="BF142" s="441"/>
      <c r="BG142" s="408"/>
      <c r="BH142" s="408"/>
      <c r="BI142" s="414"/>
      <c r="BJ142" s="414"/>
      <c r="BK142" s="414"/>
      <c r="BL142" s="414"/>
      <c r="BM142" s="414"/>
      <c r="BN142" s="414"/>
      <c r="BO142" s="414"/>
      <c r="CX142" s="422"/>
      <c r="CY142" s="422"/>
      <c r="CZ142" s="422"/>
      <c r="DA142" s="422"/>
      <c r="DB142" s="422"/>
      <c r="DC142" s="422"/>
      <c r="DD142" s="422"/>
      <c r="DE142" s="422"/>
    </row>
    <row r="143" spans="10:128" ht="3" customHeight="1" x14ac:dyDescent="0.25">
      <c r="J143" s="445"/>
      <c r="K143" s="447"/>
      <c r="L143" s="411"/>
      <c r="M143" s="411"/>
      <c r="N143" s="411"/>
      <c r="O143" s="405"/>
      <c r="P143" s="405"/>
      <c r="Q143" s="405"/>
      <c r="R143" s="405"/>
      <c r="S143" s="405"/>
      <c r="T143" s="405"/>
      <c r="U143" s="405"/>
      <c r="V143" s="404"/>
      <c r="W143" s="407"/>
      <c r="X143" s="407"/>
      <c r="Y143" s="407"/>
      <c r="Z143" s="407"/>
      <c r="AA143" s="407"/>
      <c r="AB143" s="407"/>
      <c r="AC143" s="407"/>
      <c r="AD143" s="407"/>
      <c r="AE143" s="412"/>
      <c r="AF143" s="412"/>
      <c r="AG143" s="412"/>
      <c r="AH143" s="412"/>
      <c r="AI143" s="412"/>
      <c r="AJ143" s="412"/>
      <c r="AK143" s="412"/>
      <c r="AL143" s="412"/>
      <c r="AM143" s="407"/>
      <c r="AN143" s="407"/>
      <c r="AO143" s="413"/>
      <c r="AP143" s="413"/>
      <c r="AQ143" s="413"/>
      <c r="AR143" s="407"/>
      <c r="AS143" s="407"/>
      <c r="AT143" s="407"/>
      <c r="AU143" s="407"/>
      <c r="AV143" s="407"/>
      <c r="AW143" s="407"/>
      <c r="AX143" s="407"/>
      <c r="AY143" s="407"/>
      <c r="AZ143" s="407"/>
      <c r="BA143" s="407"/>
      <c r="BB143" s="440"/>
      <c r="BC143" s="440"/>
      <c r="BD143" s="440"/>
      <c r="BE143" s="440"/>
      <c r="BF143" s="441"/>
      <c r="BG143" s="408"/>
      <c r="BH143" s="408"/>
      <c r="BI143" s="414"/>
      <c r="BJ143" s="414"/>
      <c r="BK143" s="414"/>
      <c r="BL143" s="414"/>
      <c r="BM143" s="414"/>
      <c r="BN143" s="414"/>
      <c r="BO143" s="414"/>
      <c r="CX143" s="422"/>
      <c r="CY143" s="422"/>
      <c r="CZ143" s="422"/>
      <c r="DA143" s="422"/>
      <c r="DB143" s="422"/>
      <c r="DC143" s="422"/>
      <c r="DD143" s="422"/>
      <c r="DE143" s="422"/>
      <c r="DN143" s="703" t="str">
        <f>IF(ライセンス2!D8="ok",IF(data2!B2="要",data5!Y2,""),"ＳＡＭＰＬＥ")</f>
        <v>ＳＡＭＰＬＥ</v>
      </c>
      <c r="DO143" s="703"/>
      <c r="DP143" s="703"/>
      <c r="DQ143" s="703"/>
      <c r="DR143" s="703"/>
      <c r="DS143" s="703"/>
      <c r="DT143" s="703"/>
      <c r="DU143" s="703"/>
    </row>
    <row r="144" spans="10:128" ht="3" customHeight="1" x14ac:dyDescent="0.25">
      <c r="J144" s="445"/>
      <c r="K144" s="447"/>
      <c r="L144" s="411"/>
      <c r="M144" s="411"/>
      <c r="N144" s="411"/>
      <c r="O144" s="407"/>
      <c r="P144" s="407"/>
      <c r="Q144" s="407"/>
      <c r="R144" s="407"/>
      <c r="S144" s="407"/>
      <c r="T144" s="407"/>
      <c r="U144" s="407"/>
      <c r="V144" s="407"/>
      <c r="W144" s="407"/>
      <c r="X144" s="407"/>
      <c r="Y144" s="407"/>
      <c r="Z144" s="407"/>
      <c r="AA144" s="407"/>
      <c r="AB144" s="407"/>
      <c r="AC144" s="407"/>
      <c r="AD144" s="407"/>
      <c r="AE144" s="412"/>
      <c r="AF144" s="412"/>
      <c r="AG144" s="412"/>
      <c r="AH144" s="412"/>
      <c r="AI144" s="412"/>
      <c r="AJ144" s="412"/>
      <c r="AK144" s="412"/>
      <c r="AL144" s="412"/>
      <c r="AM144" s="407"/>
      <c r="AN144" s="407"/>
      <c r="AO144" s="413"/>
      <c r="AP144" s="413"/>
      <c r="AQ144" s="413"/>
      <c r="AR144" s="407"/>
      <c r="AS144" s="407"/>
      <c r="AT144" s="407"/>
      <c r="AU144" s="407"/>
      <c r="AV144" s="407"/>
      <c r="AW144" s="407"/>
      <c r="AX144" s="407"/>
      <c r="AY144" s="407"/>
      <c r="AZ144" s="407"/>
      <c r="BA144" s="407"/>
      <c r="BB144" s="440"/>
      <c r="BC144" s="440"/>
      <c r="BD144" s="440"/>
      <c r="BE144" s="440"/>
      <c r="BF144" s="441"/>
      <c r="BG144" s="408"/>
      <c r="BH144" s="408"/>
      <c r="BI144" s="414"/>
      <c r="BJ144" s="414"/>
      <c r="BK144" s="414"/>
      <c r="BL144" s="414"/>
      <c r="BM144" s="414"/>
      <c r="BN144" s="414"/>
      <c r="BO144" s="414"/>
      <c r="CX144" s="422"/>
      <c r="CY144" s="422"/>
      <c r="CZ144" s="422"/>
      <c r="DA144" s="422"/>
      <c r="DB144" s="422"/>
      <c r="DC144" s="422"/>
      <c r="DD144" s="422"/>
      <c r="DE144" s="422"/>
      <c r="DN144" s="703"/>
      <c r="DO144" s="703"/>
      <c r="DP144" s="703"/>
      <c r="DQ144" s="703"/>
      <c r="DR144" s="703"/>
      <c r="DS144" s="703"/>
      <c r="DT144" s="703"/>
      <c r="DU144" s="703"/>
    </row>
    <row r="145" spans="10:128" ht="3" customHeight="1" x14ac:dyDescent="0.25">
      <c r="J145" s="445"/>
      <c r="K145" s="447"/>
      <c r="L145" s="411"/>
      <c r="M145" s="411"/>
      <c r="N145" s="411"/>
      <c r="O145" s="407"/>
      <c r="P145" s="407"/>
      <c r="Q145" s="407"/>
      <c r="R145" s="407"/>
      <c r="S145" s="407"/>
      <c r="T145" s="407"/>
      <c r="U145" s="407"/>
      <c r="V145" s="407"/>
      <c r="W145" s="407"/>
      <c r="X145" s="407"/>
      <c r="Y145" s="407"/>
      <c r="Z145" s="407"/>
      <c r="AA145" s="407"/>
      <c r="AB145" s="407"/>
      <c r="AC145" s="407"/>
      <c r="AD145" s="407"/>
      <c r="AE145" s="412"/>
      <c r="AF145" s="412"/>
      <c r="AG145" s="412"/>
      <c r="AH145" s="412"/>
      <c r="AI145" s="412"/>
      <c r="AJ145" s="412"/>
      <c r="AK145" s="412"/>
      <c r="AL145" s="412"/>
      <c r="AM145" s="407"/>
      <c r="AN145" s="407"/>
      <c r="AO145" s="413"/>
      <c r="AP145" s="413"/>
      <c r="AQ145" s="413"/>
      <c r="AR145" s="407"/>
      <c r="AS145" s="407"/>
      <c r="AT145" s="407"/>
      <c r="AU145" s="407"/>
      <c r="AV145" s="407"/>
      <c r="AW145" s="407"/>
      <c r="AX145" s="407"/>
      <c r="AY145" s="407"/>
      <c r="AZ145" s="407"/>
      <c r="BA145" s="407"/>
      <c r="BB145" s="440"/>
      <c r="BC145" s="440"/>
      <c r="BD145" s="440"/>
      <c r="BE145" s="440"/>
      <c r="BF145" s="441"/>
      <c r="BG145" s="408"/>
      <c r="BH145" s="408"/>
      <c r="BI145" s="414"/>
      <c r="BJ145" s="414"/>
      <c r="BK145" s="414"/>
      <c r="BL145" s="414"/>
      <c r="BM145" s="414"/>
      <c r="BN145" s="414"/>
      <c r="BO145" s="414"/>
      <c r="CC145" s="724" t="str">
        <f>IF(data5!Z2="不足額","　　　　　　　　　","")</f>
        <v/>
      </c>
      <c r="CD145" s="724"/>
      <c r="CE145" s="724"/>
      <c r="CF145" s="724"/>
      <c r="CG145" s="724"/>
      <c r="CH145" s="724"/>
      <c r="CI145" s="724"/>
      <c r="CJ145" s="724"/>
      <c r="CK145" s="724"/>
      <c r="CP145" s="724" t="str">
        <f>IF(data5!Z2="超過額","　　　　　　　　　","")</f>
        <v/>
      </c>
      <c r="CQ145" s="724"/>
      <c r="CR145" s="724"/>
      <c r="CS145" s="724"/>
      <c r="CT145" s="724"/>
      <c r="CU145" s="724"/>
      <c r="CV145" s="724"/>
      <c r="CW145" s="724"/>
      <c r="CX145" s="422"/>
      <c r="CY145" s="422"/>
      <c r="CZ145" s="422"/>
      <c r="DA145" s="422"/>
      <c r="DB145" s="422"/>
      <c r="DC145" s="422"/>
      <c r="DD145" s="422"/>
      <c r="DE145" s="422"/>
      <c r="DN145" s="703"/>
      <c r="DO145" s="703"/>
      <c r="DP145" s="703"/>
      <c r="DQ145" s="703"/>
      <c r="DR145" s="703"/>
      <c r="DS145" s="703"/>
      <c r="DT145" s="703"/>
      <c r="DU145" s="703"/>
      <c r="DW145" s="14"/>
      <c r="DX145" s="17"/>
    </row>
    <row r="146" spans="10:128" ht="3.75" customHeight="1" x14ac:dyDescent="0.25">
      <c r="J146" s="445"/>
      <c r="K146" s="447"/>
      <c r="L146" s="411"/>
      <c r="M146" s="411"/>
      <c r="N146" s="411"/>
      <c r="O146" s="706">
        <f>data3!C4</f>
        <v>0</v>
      </c>
      <c r="P146" s="706"/>
      <c r="Q146" s="706"/>
      <c r="R146" s="706"/>
      <c r="S146" s="706"/>
      <c r="T146" s="706"/>
      <c r="U146" s="706"/>
      <c r="V146" s="405"/>
      <c r="W146" s="405"/>
      <c r="X146" s="706">
        <f>data3!F4</f>
        <v>0</v>
      </c>
      <c r="Y146" s="706"/>
      <c r="Z146" s="706"/>
      <c r="AA146" s="706"/>
      <c r="AB146" s="706"/>
      <c r="AC146" s="706"/>
      <c r="AD146" s="404"/>
      <c r="AE146" s="705">
        <f>data3!U4</f>
        <v>0</v>
      </c>
      <c r="AF146" s="705"/>
      <c r="AG146" s="705"/>
      <c r="AH146" s="705"/>
      <c r="AI146" s="705"/>
      <c r="AJ146" s="705"/>
      <c r="AK146" s="705"/>
      <c r="AL146" s="705"/>
      <c r="AM146" s="417"/>
      <c r="AN146" s="417"/>
      <c r="AO146" s="413"/>
      <c r="AP146" s="413"/>
      <c r="AQ146" s="413"/>
      <c r="AR146" s="407"/>
      <c r="AS146" s="706">
        <f>data3!X4</f>
        <v>0</v>
      </c>
      <c r="AT146" s="706"/>
      <c r="AU146" s="706"/>
      <c r="AV146" s="706"/>
      <c r="AW146" s="706"/>
      <c r="AX146" s="706"/>
      <c r="AY146" s="706"/>
      <c r="AZ146" s="706"/>
      <c r="BA146" s="418"/>
      <c r="BB146" s="697"/>
      <c r="BC146" s="697"/>
      <c r="BD146" s="697"/>
      <c r="BE146" s="697"/>
      <c r="BF146" s="441"/>
      <c r="BG146" s="408"/>
      <c r="BH146" s="408"/>
      <c r="BI146" s="698"/>
      <c r="BJ146" s="698"/>
      <c r="BK146" s="698"/>
      <c r="BL146" s="698"/>
      <c r="BM146" s="698"/>
      <c r="BN146" s="698"/>
      <c r="BO146" s="698"/>
      <c r="CC146" s="724"/>
      <c r="CD146" s="724"/>
      <c r="CE146" s="724"/>
      <c r="CF146" s="724"/>
      <c r="CG146" s="724"/>
      <c r="CH146" s="724"/>
      <c r="CI146" s="724"/>
      <c r="CJ146" s="724"/>
      <c r="CK146" s="724"/>
      <c r="CP146" s="724"/>
      <c r="CQ146" s="724"/>
      <c r="CR146" s="724"/>
      <c r="CS146" s="724"/>
      <c r="CT146" s="724"/>
      <c r="CU146" s="724"/>
      <c r="CV146" s="724"/>
      <c r="CW146" s="724"/>
      <c r="CX146" s="422"/>
      <c r="CY146" s="422"/>
      <c r="CZ146" s="422"/>
      <c r="DA146" s="422"/>
      <c r="DB146" s="422"/>
      <c r="DC146" s="422"/>
      <c r="DD146" s="422"/>
      <c r="DE146" s="422"/>
      <c r="DN146" s="422"/>
      <c r="DO146" s="422"/>
      <c r="DP146" s="422"/>
      <c r="DQ146" s="422"/>
      <c r="DR146" s="422"/>
      <c r="DS146" s="422"/>
      <c r="DT146" s="422"/>
      <c r="DU146" s="422"/>
      <c r="DW146" s="14"/>
      <c r="DX146" s="17"/>
    </row>
    <row r="147" spans="10:128" ht="3.75" customHeight="1" x14ac:dyDescent="0.25">
      <c r="J147" s="445"/>
      <c r="K147" s="447"/>
      <c r="L147" s="411"/>
      <c r="M147" s="411"/>
      <c r="N147" s="411"/>
      <c r="O147" s="706"/>
      <c r="P147" s="706"/>
      <c r="Q147" s="706"/>
      <c r="R147" s="706"/>
      <c r="S147" s="706"/>
      <c r="T147" s="706"/>
      <c r="U147" s="706"/>
      <c r="V147" s="405"/>
      <c r="W147" s="405"/>
      <c r="X147" s="706"/>
      <c r="Y147" s="706"/>
      <c r="Z147" s="706"/>
      <c r="AA147" s="706"/>
      <c r="AB147" s="706"/>
      <c r="AC147" s="706"/>
      <c r="AD147" s="404"/>
      <c r="AE147" s="705"/>
      <c r="AF147" s="705"/>
      <c r="AG147" s="705"/>
      <c r="AH147" s="705"/>
      <c r="AI147" s="705"/>
      <c r="AJ147" s="705"/>
      <c r="AK147" s="705"/>
      <c r="AL147" s="705"/>
      <c r="AM147" s="417"/>
      <c r="AN147" s="417"/>
      <c r="AO147" s="413"/>
      <c r="AP147" s="413"/>
      <c r="AQ147" s="413"/>
      <c r="AR147" s="407"/>
      <c r="AS147" s="706"/>
      <c r="AT147" s="706"/>
      <c r="AU147" s="706"/>
      <c r="AV147" s="706"/>
      <c r="AW147" s="706"/>
      <c r="AX147" s="706"/>
      <c r="AY147" s="706"/>
      <c r="AZ147" s="706"/>
      <c r="BA147" s="418"/>
      <c r="BB147" s="697"/>
      <c r="BC147" s="697"/>
      <c r="BD147" s="697"/>
      <c r="BE147" s="697"/>
      <c r="BF147" s="441"/>
      <c r="BG147" s="408"/>
      <c r="BH147" s="408"/>
      <c r="BI147" s="698"/>
      <c r="BJ147" s="698"/>
      <c r="BK147" s="698"/>
      <c r="BL147" s="698"/>
      <c r="BM147" s="698"/>
      <c r="BN147" s="698"/>
      <c r="BO147" s="698"/>
      <c r="CC147" s="724"/>
      <c r="CD147" s="724"/>
      <c r="CE147" s="724"/>
      <c r="CF147" s="724"/>
      <c r="CG147" s="724"/>
      <c r="CH147" s="724"/>
      <c r="CI147" s="724"/>
      <c r="CJ147" s="724"/>
      <c r="CK147" s="724"/>
      <c r="CP147" s="724"/>
      <c r="CQ147" s="724"/>
      <c r="CR147" s="724"/>
      <c r="CS147" s="724"/>
      <c r="CT147" s="724"/>
      <c r="CU147" s="724"/>
      <c r="CV147" s="724"/>
      <c r="CW147" s="724"/>
      <c r="CX147" s="422"/>
      <c r="CY147" s="422"/>
      <c r="CZ147" s="422"/>
      <c r="DA147" s="422"/>
      <c r="DB147" s="422"/>
      <c r="DC147" s="422"/>
      <c r="DD147" s="422"/>
      <c r="DE147" s="422"/>
      <c r="DN147" s="700">
        <f>data5!AA2</f>
        <v>0</v>
      </c>
      <c r="DO147" s="700"/>
      <c r="DP147" s="700"/>
      <c r="DQ147" s="700"/>
      <c r="DR147" s="700"/>
      <c r="DS147" s="700"/>
      <c r="DT147" s="700"/>
      <c r="DU147" s="700"/>
      <c r="DV147" s="15"/>
      <c r="DW147" s="14"/>
      <c r="DX147" s="17"/>
    </row>
    <row r="148" spans="10:128" ht="3" customHeight="1" x14ac:dyDescent="0.25">
      <c r="J148" s="445"/>
      <c r="K148" s="447"/>
      <c r="L148" s="411"/>
      <c r="M148" s="411"/>
      <c r="N148" s="411"/>
      <c r="O148" s="706"/>
      <c r="P148" s="706"/>
      <c r="Q148" s="706"/>
      <c r="R148" s="706"/>
      <c r="S148" s="706"/>
      <c r="T148" s="706"/>
      <c r="U148" s="706"/>
      <c r="V148" s="405"/>
      <c r="W148" s="405"/>
      <c r="X148" s="706"/>
      <c r="Y148" s="706"/>
      <c r="Z148" s="706"/>
      <c r="AA148" s="706"/>
      <c r="AB148" s="706"/>
      <c r="AC148" s="706"/>
      <c r="AD148" s="404"/>
      <c r="AE148" s="705"/>
      <c r="AF148" s="705"/>
      <c r="AG148" s="705"/>
      <c r="AH148" s="705"/>
      <c r="AI148" s="705"/>
      <c r="AJ148" s="705"/>
      <c r="AK148" s="705"/>
      <c r="AL148" s="705"/>
      <c r="AM148" s="417"/>
      <c r="AN148" s="417"/>
      <c r="AO148" s="413"/>
      <c r="AP148" s="413"/>
      <c r="AQ148" s="413"/>
      <c r="AR148" s="407"/>
      <c r="AS148" s="706"/>
      <c r="AT148" s="706"/>
      <c r="AU148" s="706"/>
      <c r="AV148" s="706"/>
      <c r="AW148" s="706"/>
      <c r="AX148" s="706"/>
      <c r="AY148" s="706"/>
      <c r="AZ148" s="706"/>
      <c r="BA148" s="418"/>
      <c r="BB148" s="697"/>
      <c r="BC148" s="697"/>
      <c r="BD148" s="697"/>
      <c r="BE148" s="697"/>
      <c r="BF148" s="441"/>
      <c r="BG148" s="408"/>
      <c r="BH148" s="408"/>
      <c r="BI148" s="698"/>
      <c r="BJ148" s="698"/>
      <c r="BK148" s="698"/>
      <c r="BL148" s="698"/>
      <c r="BM148" s="698"/>
      <c r="BN148" s="698"/>
      <c r="BO148" s="698"/>
      <c r="CC148" s="724"/>
      <c r="CD148" s="724"/>
      <c r="CE148" s="724"/>
      <c r="CF148" s="724"/>
      <c r="CG148" s="724"/>
      <c r="CH148" s="724"/>
      <c r="CI148" s="724"/>
      <c r="CJ148" s="724"/>
      <c r="CK148" s="724"/>
      <c r="CL148" s="335"/>
      <c r="CM148" s="335"/>
      <c r="CN148" s="335"/>
      <c r="CO148" s="335"/>
      <c r="CP148" s="724"/>
      <c r="CQ148" s="724"/>
      <c r="CR148" s="724"/>
      <c r="CS148" s="724"/>
      <c r="CT148" s="724"/>
      <c r="CU148" s="724"/>
      <c r="CV148" s="724"/>
      <c r="CW148" s="724"/>
      <c r="CX148" s="422"/>
      <c r="CY148" s="422"/>
      <c r="CZ148" s="422"/>
      <c r="DA148" s="422"/>
      <c r="DB148" s="422"/>
      <c r="DC148" s="422"/>
      <c r="DD148" s="422"/>
      <c r="DE148" s="422"/>
      <c r="DN148" s="700"/>
      <c r="DO148" s="700"/>
      <c r="DP148" s="700"/>
      <c r="DQ148" s="700"/>
      <c r="DR148" s="700"/>
      <c r="DS148" s="700"/>
      <c r="DT148" s="700"/>
      <c r="DU148" s="700"/>
      <c r="DV148" s="15"/>
      <c r="DW148" s="14"/>
      <c r="DX148" s="17"/>
    </row>
    <row r="149" spans="10:128" ht="3" customHeight="1" x14ac:dyDescent="0.25">
      <c r="J149" s="445"/>
      <c r="K149" s="447"/>
      <c r="L149" s="411"/>
      <c r="M149" s="411"/>
      <c r="N149" s="411"/>
      <c r="O149" s="706"/>
      <c r="P149" s="706"/>
      <c r="Q149" s="706"/>
      <c r="R149" s="706"/>
      <c r="S149" s="706"/>
      <c r="T149" s="706"/>
      <c r="U149" s="706"/>
      <c r="V149" s="405"/>
      <c r="W149" s="405"/>
      <c r="X149" s="706"/>
      <c r="Y149" s="706"/>
      <c r="Z149" s="706"/>
      <c r="AA149" s="706"/>
      <c r="AB149" s="706"/>
      <c r="AC149" s="706"/>
      <c r="AD149" s="404"/>
      <c r="AE149" s="705"/>
      <c r="AF149" s="705"/>
      <c r="AG149" s="705"/>
      <c r="AH149" s="705"/>
      <c r="AI149" s="705"/>
      <c r="AJ149" s="705"/>
      <c r="AK149" s="705"/>
      <c r="AL149" s="705"/>
      <c r="AM149" s="407"/>
      <c r="AN149" s="407"/>
      <c r="AO149" s="413"/>
      <c r="AP149" s="413"/>
      <c r="AQ149" s="413"/>
      <c r="AR149" s="407"/>
      <c r="AS149" s="706"/>
      <c r="AT149" s="706"/>
      <c r="AU149" s="706"/>
      <c r="AV149" s="706"/>
      <c r="AW149" s="706"/>
      <c r="AX149" s="706"/>
      <c r="AY149" s="706"/>
      <c r="AZ149" s="706"/>
      <c r="BA149" s="407"/>
      <c r="BB149" s="440"/>
      <c r="BC149" s="440"/>
      <c r="BD149" s="440"/>
      <c r="BE149" s="440"/>
      <c r="BF149" s="441"/>
      <c r="BG149" s="408"/>
      <c r="BH149" s="408"/>
      <c r="CC149" s="724"/>
      <c r="CD149" s="724"/>
      <c r="CE149" s="724"/>
      <c r="CF149" s="724"/>
      <c r="CG149" s="724"/>
      <c r="CH149" s="724"/>
      <c r="CI149" s="724"/>
      <c r="CJ149" s="724"/>
      <c r="CK149" s="724"/>
      <c r="CL149" s="335"/>
      <c r="CM149" s="335"/>
      <c r="CN149" s="335"/>
      <c r="CO149" s="335"/>
      <c r="CP149" s="724"/>
      <c r="CQ149" s="724"/>
      <c r="CR149" s="724"/>
      <c r="CS149" s="724"/>
      <c r="CT149" s="724"/>
      <c r="CU149" s="724"/>
      <c r="CV149" s="724"/>
      <c r="CW149" s="724"/>
      <c r="CX149" s="422"/>
      <c r="CY149" s="422"/>
      <c r="CZ149" s="422"/>
      <c r="DA149" s="422"/>
      <c r="DB149" s="422"/>
      <c r="DC149" s="422"/>
      <c r="DD149" s="422"/>
      <c r="DE149" s="422"/>
      <c r="DN149" s="700"/>
      <c r="DO149" s="700"/>
      <c r="DP149" s="700"/>
      <c r="DQ149" s="700"/>
      <c r="DR149" s="700"/>
      <c r="DS149" s="700"/>
      <c r="DT149" s="700"/>
      <c r="DU149" s="700"/>
      <c r="DV149" s="14"/>
      <c r="DW149" s="14"/>
      <c r="DX149" s="17"/>
    </row>
    <row r="150" spans="10:128" ht="3" customHeight="1" x14ac:dyDescent="0.25">
      <c r="J150" s="445"/>
      <c r="K150" s="447"/>
      <c r="L150" s="411"/>
      <c r="M150" s="411"/>
      <c r="N150" s="411"/>
      <c r="O150" s="407"/>
      <c r="P150" s="407"/>
      <c r="Q150" s="407"/>
      <c r="R150" s="407"/>
      <c r="S150" s="407"/>
      <c r="T150" s="407"/>
      <c r="U150" s="407"/>
      <c r="V150" s="407"/>
      <c r="W150" s="407"/>
      <c r="X150" s="407"/>
      <c r="Y150" s="407"/>
      <c r="Z150" s="407"/>
      <c r="AA150" s="407"/>
      <c r="AB150" s="407"/>
      <c r="AC150" s="407"/>
      <c r="AD150" s="407"/>
      <c r="AE150" s="412"/>
      <c r="AF150" s="412"/>
      <c r="AG150" s="412"/>
      <c r="AH150" s="412"/>
      <c r="AI150" s="412"/>
      <c r="AJ150" s="412"/>
      <c r="AK150" s="412"/>
      <c r="AL150" s="412"/>
      <c r="AM150" s="407"/>
      <c r="AN150" s="407"/>
      <c r="AO150" s="413"/>
      <c r="AP150" s="413"/>
      <c r="AQ150" s="413"/>
      <c r="AR150" s="407"/>
      <c r="AS150" s="407"/>
      <c r="AT150" s="407"/>
      <c r="AU150" s="407"/>
      <c r="AV150" s="407"/>
      <c r="AW150" s="407"/>
      <c r="AX150" s="407"/>
      <c r="AY150" s="407"/>
      <c r="AZ150" s="407"/>
      <c r="BA150" s="407"/>
      <c r="BB150" s="440"/>
      <c r="BC150" s="440"/>
      <c r="BD150" s="440"/>
      <c r="BE150" s="440"/>
      <c r="BF150" s="441"/>
      <c r="BG150" s="408"/>
      <c r="BH150" s="408"/>
      <c r="CX150" s="425"/>
      <c r="CY150" s="426"/>
      <c r="CZ150" s="426"/>
      <c r="DA150" s="422"/>
      <c r="DB150" s="422"/>
      <c r="DC150" s="422"/>
      <c r="DD150" s="422"/>
      <c r="DE150" s="422"/>
      <c r="DN150" s="700">
        <f>data4!DX2</f>
        <v>0</v>
      </c>
      <c r="DO150" s="700"/>
      <c r="DP150" s="700"/>
      <c r="DQ150" s="700"/>
      <c r="DR150" s="700"/>
      <c r="DS150" s="700"/>
      <c r="DT150" s="700"/>
      <c r="DU150" s="700"/>
      <c r="DV150" s="15"/>
      <c r="DX150" s="17"/>
    </row>
    <row r="151" spans="10:128" ht="3" customHeight="1" x14ac:dyDescent="0.25">
      <c r="J151" s="445"/>
      <c r="K151" s="447"/>
      <c r="L151" s="411"/>
      <c r="M151" s="411"/>
      <c r="N151" s="411"/>
      <c r="O151" s="407"/>
      <c r="P151" s="407"/>
      <c r="Q151" s="407"/>
      <c r="R151" s="407"/>
      <c r="S151" s="407"/>
      <c r="T151" s="407"/>
      <c r="U151" s="407"/>
      <c r="V151" s="407"/>
      <c r="W151" s="407"/>
      <c r="X151" s="407"/>
      <c r="Y151" s="407"/>
      <c r="Z151" s="407"/>
      <c r="AA151" s="407"/>
      <c r="AB151" s="407"/>
      <c r="AC151" s="407"/>
      <c r="AD151" s="407"/>
      <c r="AE151" s="412"/>
      <c r="AF151" s="412"/>
      <c r="AG151" s="412"/>
      <c r="AH151" s="412"/>
      <c r="AI151" s="412"/>
      <c r="AJ151" s="412"/>
      <c r="AK151" s="412"/>
      <c r="AL151" s="412"/>
      <c r="AM151" s="407"/>
      <c r="AN151" s="407"/>
      <c r="AO151" s="413"/>
      <c r="AP151" s="413"/>
      <c r="AQ151" s="413"/>
      <c r="AR151" s="407"/>
      <c r="AS151" s="407"/>
      <c r="AT151" s="717">
        <f>data3!CF2</f>
        <v>0</v>
      </c>
      <c r="AU151" s="717"/>
      <c r="AV151" s="717"/>
      <c r="AW151" s="717"/>
      <c r="AX151" s="717"/>
      <c r="AY151" s="717"/>
      <c r="BA151" s="407"/>
      <c r="BB151" s="440"/>
      <c r="BC151" s="440"/>
      <c r="BD151" s="440"/>
      <c r="BE151" s="440"/>
      <c r="BF151" s="441"/>
      <c r="BG151" s="408"/>
      <c r="BH151" s="408"/>
      <c r="CW151" s="425"/>
      <c r="CX151" s="425"/>
      <c r="CY151" s="426"/>
      <c r="CZ151" s="426"/>
      <c r="DA151" s="422"/>
      <c r="DB151" s="422"/>
      <c r="DC151" s="422"/>
      <c r="DD151" s="422"/>
      <c r="DE151" s="422"/>
      <c r="DN151" s="700"/>
      <c r="DO151" s="700"/>
      <c r="DP151" s="700"/>
      <c r="DQ151" s="700"/>
      <c r="DR151" s="700"/>
      <c r="DS151" s="700"/>
      <c r="DT151" s="700"/>
      <c r="DU151" s="700"/>
      <c r="DV151" s="15"/>
      <c r="DX151" s="17"/>
    </row>
    <row r="152" spans="10:128" ht="3" customHeight="1" x14ac:dyDescent="0.25">
      <c r="J152" s="445"/>
      <c r="K152" s="447"/>
      <c r="L152" s="411"/>
      <c r="M152" s="411"/>
      <c r="N152" s="411"/>
      <c r="O152" s="407"/>
      <c r="P152" s="407"/>
      <c r="Q152" s="407"/>
      <c r="R152" s="407"/>
      <c r="S152" s="407"/>
      <c r="T152" s="407"/>
      <c r="U152" s="407"/>
      <c r="V152" s="407"/>
      <c r="W152" s="407"/>
      <c r="X152" s="407"/>
      <c r="Y152" s="407"/>
      <c r="Z152" s="407"/>
      <c r="AA152" s="407"/>
      <c r="AB152" s="407"/>
      <c r="AC152" s="407"/>
      <c r="AD152" s="407"/>
      <c r="AE152" s="412"/>
      <c r="AF152" s="412"/>
      <c r="AG152" s="412"/>
      <c r="AH152" s="412"/>
      <c r="AI152" s="412"/>
      <c r="AJ152" s="412"/>
      <c r="AK152" s="412"/>
      <c r="AL152" s="412"/>
      <c r="AM152" s="407"/>
      <c r="AN152" s="407"/>
      <c r="AO152" s="413"/>
      <c r="AP152" s="413"/>
      <c r="AQ152" s="413"/>
      <c r="AR152" s="407"/>
      <c r="AS152" s="407"/>
      <c r="AT152" s="717"/>
      <c r="AU152" s="717"/>
      <c r="AV152" s="717"/>
      <c r="AW152" s="717"/>
      <c r="AX152" s="717"/>
      <c r="AY152" s="717"/>
      <c r="BA152" s="407"/>
      <c r="BB152" s="440"/>
      <c r="BC152" s="440"/>
      <c r="BD152" s="440"/>
      <c r="BE152" s="440"/>
      <c r="BF152" s="441"/>
      <c r="BG152" s="408"/>
      <c r="BH152" s="408"/>
      <c r="CW152" s="425"/>
      <c r="CX152" s="425"/>
      <c r="CY152" s="426"/>
      <c r="CZ152" s="426"/>
      <c r="DA152" s="422"/>
      <c r="DB152" s="422"/>
      <c r="DC152" s="422"/>
      <c r="DD152" s="422"/>
      <c r="DE152" s="422"/>
      <c r="DN152" s="700"/>
      <c r="DO152" s="700"/>
      <c r="DP152" s="700"/>
      <c r="DQ152" s="700"/>
      <c r="DR152" s="700"/>
      <c r="DS152" s="700"/>
      <c r="DT152" s="700"/>
      <c r="DU152" s="700"/>
      <c r="DV152" s="15"/>
      <c r="DW152" s="14"/>
      <c r="DX152" s="17"/>
    </row>
    <row r="153" spans="10:128" ht="3" customHeight="1" x14ac:dyDescent="0.25">
      <c r="J153" s="445"/>
      <c r="K153" s="447"/>
      <c r="L153" s="411"/>
      <c r="M153" s="411"/>
      <c r="N153" s="411"/>
      <c r="O153" s="407"/>
      <c r="P153" s="407"/>
      <c r="Q153" s="407"/>
      <c r="R153" s="407"/>
      <c r="S153" s="407"/>
      <c r="T153" s="407"/>
      <c r="U153" s="407"/>
      <c r="V153" s="407"/>
      <c r="W153" s="407"/>
      <c r="X153" s="407"/>
      <c r="Y153" s="407"/>
      <c r="Z153" s="407"/>
      <c r="AA153" s="407"/>
      <c r="AB153" s="407"/>
      <c r="AC153" s="407"/>
      <c r="AD153" s="407"/>
      <c r="AE153" s="412"/>
      <c r="AF153" s="412"/>
      <c r="AG153" s="412"/>
      <c r="AH153" s="412"/>
      <c r="AI153" s="412"/>
      <c r="AJ153" s="412"/>
      <c r="AK153" s="412"/>
      <c r="AL153" s="412"/>
      <c r="AM153" s="407"/>
      <c r="AN153" s="407"/>
      <c r="AO153" s="413"/>
      <c r="AP153" s="413"/>
      <c r="AQ153" s="413"/>
      <c r="AR153" s="407"/>
      <c r="AS153" s="407"/>
      <c r="AT153" s="717"/>
      <c r="AU153" s="717"/>
      <c r="AV153" s="717"/>
      <c r="AW153" s="717"/>
      <c r="AX153" s="717"/>
      <c r="AY153" s="717"/>
      <c r="BA153" s="407"/>
      <c r="BB153" s="440"/>
      <c r="BC153" s="440"/>
      <c r="BD153" s="440"/>
      <c r="BE153" s="440"/>
      <c r="BF153" s="441"/>
      <c r="BG153" s="408"/>
      <c r="BH153" s="408"/>
      <c r="BI153" s="698">
        <f>data3!BE4</f>
        <v>0</v>
      </c>
      <c r="BJ153" s="698"/>
      <c r="BK153" s="698"/>
      <c r="BL153" s="698"/>
      <c r="BM153" s="698"/>
      <c r="BN153" s="698"/>
      <c r="BO153" s="698"/>
      <c r="CV153" s="427"/>
      <c r="CW153" s="425"/>
      <c r="CX153" s="425"/>
      <c r="CY153" s="426"/>
      <c r="CZ153" s="426"/>
      <c r="DA153" s="422"/>
      <c r="DB153" s="422"/>
      <c r="DC153" s="422"/>
      <c r="DD153" s="422"/>
      <c r="DE153" s="422"/>
      <c r="DN153" s="700"/>
      <c r="DO153" s="700"/>
      <c r="DP153" s="700"/>
      <c r="DQ153" s="700"/>
      <c r="DR153" s="700"/>
      <c r="DS153" s="700"/>
      <c r="DT153" s="700"/>
      <c r="DU153" s="700"/>
      <c r="DV153" s="14"/>
      <c r="DW153" s="14"/>
      <c r="DX153" s="17"/>
    </row>
    <row r="154" spans="10:128" ht="3" customHeight="1" x14ac:dyDescent="0.25">
      <c r="J154" s="715">
        <f>data3!N2</f>
        <v>0</v>
      </c>
      <c r="K154" s="715"/>
      <c r="L154" s="714">
        <f>data3!AD2</f>
        <v>0</v>
      </c>
      <c r="M154" s="714"/>
      <c r="N154" s="402"/>
      <c r="O154" s="706" t="str">
        <f>IF(data3!AU$2="","",data3!AU$2)</f>
        <v/>
      </c>
      <c r="P154" s="706"/>
      <c r="Q154" s="706"/>
      <c r="R154" s="706"/>
      <c r="S154" s="706"/>
      <c r="T154" s="706"/>
      <c r="U154" s="706"/>
      <c r="V154" s="404"/>
      <c r="W154" s="407"/>
      <c r="X154" s="706" t="str">
        <f>IF(data3!BL$2="","",data3!BL$2)</f>
        <v/>
      </c>
      <c r="Y154" s="706"/>
      <c r="Z154" s="706"/>
      <c r="AA154" s="706"/>
      <c r="AB154" s="706"/>
      <c r="AC154" s="706"/>
      <c r="AD154" s="404"/>
      <c r="AE154" s="705">
        <f>data3!AU4</f>
        <v>0</v>
      </c>
      <c r="AF154" s="705"/>
      <c r="AG154" s="705"/>
      <c r="AH154" s="705"/>
      <c r="AI154" s="705"/>
      <c r="AJ154" s="705"/>
      <c r="AK154" s="705"/>
      <c r="AL154" s="705"/>
      <c r="AM154" s="407"/>
      <c r="AN154" s="407"/>
      <c r="AO154" s="707" t="str">
        <f>IF(data3!CB$2="","",data3!CB$2)</f>
        <v/>
      </c>
      <c r="AP154" s="707"/>
      <c r="AQ154" s="406"/>
      <c r="AR154" s="407"/>
      <c r="AS154" s="706" t="str">
        <f>IF(data3!CW$2="","",data3!CW$2)</f>
        <v/>
      </c>
      <c r="AT154" s="706"/>
      <c r="AU154" s="706"/>
      <c r="AV154" s="706"/>
      <c r="AW154" s="706"/>
      <c r="AX154" s="706"/>
      <c r="AY154" s="706"/>
      <c r="AZ154" s="706"/>
      <c r="BA154" s="407"/>
      <c r="BB154" s="697">
        <f>data3!DM2</f>
        <v>0</v>
      </c>
      <c r="BC154" s="697"/>
      <c r="BD154" s="697"/>
      <c r="BE154" s="697"/>
      <c r="BF154" s="697"/>
      <c r="BG154" s="408"/>
      <c r="BH154" s="408"/>
      <c r="BI154" s="698"/>
      <c r="BJ154" s="698"/>
      <c r="BK154" s="698"/>
      <c r="BL154" s="698"/>
      <c r="BM154" s="698"/>
      <c r="BN154" s="698"/>
      <c r="BO154" s="698"/>
      <c r="CV154" s="422"/>
      <c r="CW154" s="422"/>
      <c r="CX154" s="422"/>
      <c r="CY154" s="422"/>
      <c r="CZ154" s="422"/>
      <c r="DA154" s="422"/>
      <c r="DB154" s="422"/>
      <c r="DC154" s="422"/>
      <c r="DD154" s="422"/>
      <c r="DE154" s="422"/>
      <c r="DN154" s="422"/>
      <c r="DO154" s="422"/>
      <c r="DP154" s="422"/>
      <c r="DQ154" s="422"/>
      <c r="DR154" s="422"/>
      <c r="DS154" s="422"/>
      <c r="DT154" s="422"/>
      <c r="DU154" s="422"/>
      <c r="DV154" s="15"/>
      <c r="DW154" s="14"/>
      <c r="DX154" s="17"/>
    </row>
    <row r="155" spans="10:128" ht="3" customHeight="1" x14ac:dyDescent="0.25">
      <c r="J155" s="715"/>
      <c r="K155" s="715"/>
      <c r="L155" s="714"/>
      <c r="M155" s="714"/>
      <c r="N155" s="402"/>
      <c r="O155" s="706"/>
      <c r="P155" s="706"/>
      <c r="Q155" s="706"/>
      <c r="R155" s="706"/>
      <c r="S155" s="706"/>
      <c r="T155" s="706"/>
      <c r="U155" s="706"/>
      <c r="V155" s="404"/>
      <c r="W155" s="407"/>
      <c r="X155" s="706"/>
      <c r="Y155" s="706"/>
      <c r="Z155" s="706"/>
      <c r="AA155" s="706"/>
      <c r="AB155" s="706"/>
      <c r="AC155" s="706"/>
      <c r="AD155" s="404"/>
      <c r="AE155" s="705"/>
      <c r="AF155" s="705"/>
      <c r="AG155" s="705"/>
      <c r="AH155" s="705"/>
      <c r="AI155" s="705"/>
      <c r="AJ155" s="705"/>
      <c r="AK155" s="705"/>
      <c r="AL155" s="705"/>
      <c r="AM155" s="407"/>
      <c r="AN155" s="407"/>
      <c r="AO155" s="707"/>
      <c r="AP155" s="707"/>
      <c r="AQ155" s="406"/>
      <c r="AR155" s="407"/>
      <c r="AS155" s="706"/>
      <c r="AT155" s="706"/>
      <c r="AU155" s="706"/>
      <c r="AV155" s="706"/>
      <c r="AW155" s="706"/>
      <c r="AX155" s="706"/>
      <c r="AY155" s="706"/>
      <c r="AZ155" s="706"/>
      <c r="BA155" s="407"/>
      <c r="BB155" s="697"/>
      <c r="BC155" s="697"/>
      <c r="BD155" s="697"/>
      <c r="BE155" s="697"/>
      <c r="BF155" s="697"/>
      <c r="BG155" s="408"/>
      <c r="BH155" s="408"/>
      <c r="BI155" s="698"/>
      <c r="BJ155" s="698"/>
      <c r="BK155" s="698"/>
      <c r="BL155" s="698"/>
      <c r="BM155" s="698"/>
      <c r="BN155" s="698"/>
      <c r="BO155" s="698"/>
      <c r="CV155" s="422"/>
      <c r="CW155" s="422"/>
      <c r="CX155" s="422"/>
      <c r="CY155" s="422"/>
      <c r="CZ155" s="422"/>
      <c r="DA155" s="422"/>
      <c r="DB155" s="422"/>
      <c r="DC155" s="422"/>
      <c r="DD155" s="422"/>
      <c r="DE155" s="422"/>
      <c r="DN155" s="700">
        <f>data4!DY2</f>
        <v>0</v>
      </c>
      <c r="DO155" s="700"/>
      <c r="DP155" s="700"/>
      <c r="DQ155" s="700"/>
      <c r="DR155" s="700"/>
      <c r="DS155" s="700"/>
      <c r="DT155" s="700"/>
      <c r="DU155" s="700"/>
      <c r="DV155" s="15"/>
      <c r="DW155" s="14"/>
      <c r="DX155" s="17"/>
    </row>
    <row r="156" spans="10:128" ht="3" customHeight="1" x14ac:dyDescent="0.25">
      <c r="J156" s="715"/>
      <c r="K156" s="715"/>
      <c r="L156" s="714"/>
      <c r="M156" s="714"/>
      <c r="N156" s="402"/>
      <c r="O156" s="706"/>
      <c r="P156" s="706"/>
      <c r="Q156" s="706"/>
      <c r="R156" s="706"/>
      <c r="S156" s="706"/>
      <c r="T156" s="706"/>
      <c r="U156" s="706"/>
      <c r="V156" s="404"/>
      <c r="W156" s="407"/>
      <c r="X156" s="706"/>
      <c r="Y156" s="706"/>
      <c r="Z156" s="706"/>
      <c r="AA156" s="706"/>
      <c r="AB156" s="706"/>
      <c r="AC156" s="706"/>
      <c r="AD156" s="404"/>
      <c r="AE156" s="705"/>
      <c r="AF156" s="705"/>
      <c r="AG156" s="705"/>
      <c r="AH156" s="705"/>
      <c r="AI156" s="705"/>
      <c r="AJ156" s="705"/>
      <c r="AK156" s="705"/>
      <c r="AL156" s="705"/>
      <c r="AM156" s="407"/>
      <c r="AN156" s="407"/>
      <c r="AO156" s="707"/>
      <c r="AP156" s="707"/>
      <c r="AQ156" s="406"/>
      <c r="AR156" s="407"/>
      <c r="AS156" s="706"/>
      <c r="AT156" s="706"/>
      <c r="AU156" s="706"/>
      <c r="AV156" s="706"/>
      <c r="AW156" s="706"/>
      <c r="AX156" s="706"/>
      <c r="AY156" s="706"/>
      <c r="AZ156" s="706"/>
      <c r="BA156" s="407"/>
      <c r="BB156" s="697"/>
      <c r="BC156" s="697"/>
      <c r="BD156" s="697"/>
      <c r="BE156" s="697"/>
      <c r="BF156" s="697"/>
      <c r="BG156" s="408"/>
      <c r="BH156" s="408"/>
      <c r="BI156" s="698"/>
      <c r="BJ156" s="698"/>
      <c r="BK156" s="698"/>
      <c r="BL156" s="698"/>
      <c r="BM156" s="698"/>
      <c r="BN156" s="698"/>
      <c r="BO156" s="698"/>
      <c r="CV156" s="422"/>
      <c r="CW156" s="422"/>
      <c r="CX156" s="422"/>
      <c r="CY156" s="422"/>
      <c r="CZ156" s="422"/>
      <c r="DA156" s="422"/>
      <c r="DB156" s="422"/>
      <c r="DC156" s="422"/>
      <c r="DD156" s="422"/>
      <c r="DE156" s="422"/>
      <c r="DN156" s="700"/>
      <c r="DO156" s="700"/>
      <c r="DP156" s="700"/>
      <c r="DQ156" s="700"/>
      <c r="DR156" s="700"/>
      <c r="DS156" s="700"/>
      <c r="DT156" s="700"/>
      <c r="DU156" s="700"/>
      <c r="DV156" s="15"/>
      <c r="DW156" s="14"/>
      <c r="DX156" s="17"/>
    </row>
    <row r="157" spans="10:128" ht="3" customHeight="1" x14ac:dyDescent="0.25">
      <c r="J157" s="445"/>
      <c r="K157" s="446"/>
      <c r="L157" s="411"/>
      <c r="M157" s="411"/>
      <c r="N157" s="402"/>
      <c r="O157" s="405"/>
      <c r="P157" s="405"/>
      <c r="Q157" s="405"/>
      <c r="R157" s="405"/>
      <c r="S157" s="405"/>
      <c r="T157" s="405"/>
      <c r="U157" s="405"/>
      <c r="V157" s="404"/>
      <c r="W157" s="407"/>
      <c r="X157" s="405"/>
      <c r="Y157" s="405"/>
      <c r="Z157" s="405"/>
      <c r="AA157" s="405"/>
      <c r="AB157" s="405"/>
      <c r="AC157" s="405"/>
      <c r="AD157" s="404"/>
      <c r="AE157" s="454"/>
      <c r="AF157" s="454"/>
      <c r="AG157" s="454"/>
      <c r="AH157" s="454"/>
      <c r="AI157" s="454"/>
      <c r="AJ157" s="454"/>
      <c r="AK157" s="454"/>
      <c r="AL157" s="454"/>
      <c r="AM157" s="407"/>
      <c r="AN157" s="407"/>
      <c r="AO157" s="455"/>
      <c r="AP157" s="455"/>
      <c r="AQ157" s="406"/>
      <c r="AR157" s="407"/>
      <c r="AS157" s="706"/>
      <c r="AT157" s="706"/>
      <c r="AU157" s="706"/>
      <c r="AV157" s="706"/>
      <c r="AW157" s="706"/>
      <c r="AX157" s="706"/>
      <c r="AY157" s="706"/>
      <c r="AZ157" s="706"/>
      <c r="BA157" s="407"/>
      <c r="BB157" s="697"/>
      <c r="BC157" s="697"/>
      <c r="BD157" s="697"/>
      <c r="BE157" s="697"/>
      <c r="BF157" s="697"/>
      <c r="BG157" s="408"/>
      <c r="BH157" s="408"/>
      <c r="CQ157" s="421"/>
      <c r="CR157" s="421"/>
      <c r="CS157" s="421"/>
      <c r="CT157" s="421"/>
      <c r="CU157" s="422"/>
      <c r="CV157" s="422"/>
      <c r="CW157" s="422"/>
      <c r="CX157" s="422"/>
      <c r="CY157" s="422"/>
      <c r="CZ157" s="422"/>
      <c r="DA157" s="422"/>
      <c r="DB157" s="422"/>
      <c r="DC157" s="422"/>
      <c r="DD157" s="422"/>
      <c r="DE157" s="422"/>
      <c r="DN157" s="700"/>
      <c r="DO157" s="700"/>
      <c r="DP157" s="700"/>
      <c r="DQ157" s="700"/>
      <c r="DR157" s="700"/>
      <c r="DS157" s="700"/>
      <c r="DT157" s="700"/>
      <c r="DU157" s="700"/>
      <c r="DV157" s="14"/>
      <c r="DW157" s="14"/>
    </row>
    <row r="158" spans="10:128" ht="3" customHeight="1" x14ac:dyDescent="0.25">
      <c r="J158" s="445"/>
      <c r="K158" s="447"/>
      <c r="L158" s="411"/>
      <c r="M158" s="411"/>
      <c r="N158" s="411"/>
      <c r="O158" s="407"/>
      <c r="P158" s="407"/>
      <c r="Q158" s="407"/>
      <c r="R158" s="407"/>
      <c r="S158" s="407"/>
      <c r="T158" s="407"/>
      <c r="U158" s="407"/>
      <c r="V158" s="407"/>
      <c r="W158" s="407"/>
      <c r="X158" s="407"/>
      <c r="Y158" s="407"/>
      <c r="Z158" s="407"/>
      <c r="AA158" s="407"/>
      <c r="AB158" s="407"/>
      <c r="AC158" s="407"/>
      <c r="AD158" s="407"/>
      <c r="AE158" s="412"/>
      <c r="AF158" s="412"/>
      <c r="AG158" s="412"/>
      <c r="AH158" s="412"/>
      <c r="AI158" s="412"/>
      <c r="AJ158" s="412"/>
      <c r="AK158" s="412"/>
      <c r="AL158" s="412"/>
      <c r="AM158" s="407"/>
      <c r="AN158" s="407"/>
      <c r="AO158" s="413"/>
      <c r="AP158" s="413"/>
      <c r="AQ158" s="413"/>
      <c r="AR158" s="407"/>
      <c r="AS158" s="404"/>
      <c r="AT158" s="404"/>
      <c r="AU158" s="404"/>
      <c r="AV158" s="404"/>
      <c r="AW158" s="404"/>
      <c r="AX158" s="404"/>
      <c r="AY158" s="404"/>
      <c r="AZ158" s="404"/>
      <c r="BA158" s="407"/>
      <c r="BB158" s="440"/>
      <c r="BC158" s="440"/>
      <c r="BD158" s="440"/>
      <c r="BE158" s="440"/>
      <c r="BF158" s="441"/>
      <c r="BG158" s="408"/>
      <c r="BH158" s="408"/>
      <c r="BI158" s="414"/>
      <c r="BJ158" s="414"/>
      <c r="BK158" s="414"/>
      <c r="BL158" s="414"/>
      <c r="BM158" s="414"/>
      <c r="BN158" s="414"/>
      <c r="BO158" s="414"/>
      <c r="CQ158" s="421"/>
      <c r="CR158" s="421"/>
      <c r="CS158" s="421"/>
      <c r="CT158" s="421"/>
      <c r="CU158" s="422"/>
      <c r="CV158" s="422"/>
      <c r="CW158" s="422"/>
      <c r="CX158" s="422"/>
      <c r="CY158" s="422"/>
      <c r="CZ158" s="422"/>
      <c r="DA158" s="422"/>
      <c r="DB158" s="422"/>
      <c r="DC158" s="422"/>
      <c r="DD158" s="422"/>
      <c r="DE158" s="422"/>
      <c r="DN158" s="422"/>
      <c r="DO158" s="422"/>
      <c r="DP158" s="422"/>
      <c r="DQ158" s="422"/>
      <c r="DR158" s="422"/>
      <c r="DS158" s="422"/>
      <c r="DT158" s="422"/>
      <c r="DU158" s="422"/>
      <c r="DV158" s="15"/>
      <c r="DW158" s="14"/>
    </row>
    <row r="159" spans="10:128" ht="3" customHeight="1" x14ac:dyDescent="0.25">
      <c r="J159" s="445"/>
      <c r="K159" s="447"/>
      <c r="L159" s="411"/>
      <c r="M159" s="411"/>
      <c r="N159" s="411"/>
      <c r="O159" s="407"/>
      <c r="P159" s="407"/>
      <c r="Q159" s="407"/>
      <c r="R159" s="407"/>
      <c r="S159" s="407"/>
      <c r="T159" s="407"/>
      <c r="U159" s="407"/>
      <c r="V159" s="407"/>
      <c r="W159" s="407"/>
      <c r="X159" s="407"/>
      <c r="Y159" s="407"/>
      <c r="Z159" s="407"/>
      <c r="AA159" s="407"/>
      <c r="AB159" s="407"/>
      <c r="AC159" s="407"/>
      <c r="AD159" s="407"/>
      <c r="AE159" s="412"/>
      <c r="AF159" s="412"/>
      <c r="AG159" s="412"/>
      <c r="AH159" s="412"/>
      <c r="AI159" s="412"/>
      <c r="AJ159" s="412"/>
      <c r="AK159" s="412"/>
      <c r="AL159" s="412"/>
      <c r="AM159" s="407"/>
      <c r="AN159" s="407"/>
      <c r="AO159" s="413"/>
      <c r="AP159" s="413"/>
      <c r="AQ159" s="413"/>
      <c r="AR159" s="407"/>
      <c r="AS159" s="407"/>
      <c r="AT159" s="718">
        <f>data3!CG2</f>
        <v>0</v>
      </c>
      <c r="AU159" s="718"/>
      <c r="AV159" s="718"/>
      <c r="AW159" s="718"/>
      <c r="AX159" s="718"/>
      <c r="AY159" s="718"/>
      <c r="BA159" s="407"/>
      <c r="BB159" s="440"/>
      <c r="BC159" s="440"/>
      <c r="BD159" s="440"/>
      <c r="BE159" s="440"/>
      <c r="BF159" s="441"/>
      <c r="BG159" s="408"/>
      <c r="BH159" s="408"/>
      <c r="BI159" s="414"/>
      <c r="BJ159" s="414"/>
      <c r="BK159" s="414"/>
      <c r="BL159" s="414"/>
      <c r="BM159" s="414"/>
      <c r="BN159" s="414"/>
      <c r="BO159" s="414"/>
      <c r="CQ159" s="421"/>
      <c r="CR159" s="421"/>
      <c r="CS159" s="421"/>
      <c r="CT159" s="421"/>
      <c r="CU159" s="422"/>
      <c r="CV159" s="422"/>
      <c r="CW159" s="422"/>
      <c r="CX159" s="422"/>
      <c r="CY159" s="422"/>
      <c r="CZ159" s="422"/>
      <c r="DA159" s="422"/>
      <c r="DB159" s="422"/>
      <c r="DC159" s="422"/>
      <c r="DD159" s="422"/>
      <c r="DE159" s="422"/>
      <c r="DN159" s="700" t="str">
        <f>data5!AB2</f>
        <v/>
      </c>
      <c r="DO159" s="700"/>
      <c r="DP159" s="700"/>
      <c r="DQ159" s="700"/>
      <c r="DR159" s="700"/>
      <c r="DS159" s="700"/>
      <c r="DT159" s="700"/>
      <c r="DU159" s="700"/>
      <c r="DV159" s="15"/>
      <c r="DW159" s="14"/>
    </row>
    <row r="160" spans="10:128" ht="3" customHeight="1" x14ac:dyDescent="0.25">
      <c r="J160" s="445"/>
      <c r="K160" s="447"/>
      <c r="L160" s="411"/>
      <c r="M160" s="411"/>
      <c r="N160" s="411"/>
      <c r="O160" s="407"/>
      <c r="P160" s="407"/>
      <c r="Q160" s="407"/>
      <c r="R160" s="407"/>
      <c r="S160" s="407"/>
      <c r="T160" s="407"/>
      <c r="U160" s="407"/>
      <c r="V160" s="407"/>
      <c r="W160" s="407"/>
      <c r="X160" s="407"/>
      <c r="Y160" s="407"/>
      <c r="Z160" s="407"/>
      <c r="AA160" s="407"/>
      <c r="AB160" s="407"/>
      <c r="AC160" s="407"/>
      <c r="AD160" s="407"/>
      <c r="AE160" s="412"/>
      <c r="AF160" s="412"/>
      <c r="AG160" s="412"/>
      <c r="AH160" s="412"/>
      <c r="AI160" s="412"/>
      <c r="AJ160" s="412"/>
      <c r="AK160" s="412"/>
      <c r="AL160" s="412"/>
      <c r="AM160" s="407"/>
      <c r="AN160" s="407"/>
      <c r="AO160" s="413"/>
      <c r="AP160" s="413"/>
      <c r="AQ160" s="413"/>
      <c r="AR160" s="407"/>
      <c r="AS160" s="407"/>
      <c r="AT160" s="718"/>
      <c r="AU160" s="718"/>
      <c r="AV160" s="718"/>
      <c r="AW160" s="718"/>
      <c r="AX160" s="718"/>
      <c r="AY160" s="718"/>
      <c r="BA160" s="407"/>
      <c r="BB160" s="440"/>
      <c r="BC160" s="440"/>
      <c r="BD160" s="440"/>
      <c r="BE160" s="440"/>
      <c r="BF160" s="441"/>
      <c r="BG160" s="408"/>
      <c r="BH160" s="408"/>
      <c r="BI160" s="414"/>
      <c r="BJ160" s="414"/>
      <c r="BK160" s="414"/>
      <c r="BL160" s="414"/>
      <c r="BM160" s="414"/>
      <c r="BN160" s="414"/>
      <c r="BO160" s="414"/>
      <c r="CQ160" s="421"/>
      <c r="CR160" s="421"/>
      <c r="CS160" s="421"/>
      <c r="CT160" s="421"/>
      <c r="CU160" s="422"/>
      <c r="CV160" s="422"/>
      <c r="CW160" s="422"/>
      <c r="CX160" s="422"/>
      <c r="CY160" s="422"/>
      <c r="CZ160" s="422"/>
      <c r="DA160" s="422"/>
      <c r="DB160" s="422"/>
      <c r="DC160" s="422"/>
      <c r="DD160" s="422"/>
      <c r="DE160" s="422"/>
      <c r="DN160" s="700"/>
      <c r="DO160" s="700"/>
      <c r="DP160" s="700"/>
      <c r="DQ160" s="700"/>
      <c r="DR160" s="700"/>
      <c r="DS160" s="700"/>
      <c r="DT160" s="700"/>
      <c r="DU160" s="700"/>
      <c r="DV160" s="15"/>
      <c r="DW160" s="14"/>
      <c r="DX160" s="17"/>
    </row>
    <row r="161" spans="10:128" ht="3.75" customHeight="1" x14ac:dyDescent="0.25">
      <c r="J161" s="445"/>
      <c r="K161" s="447"/>
      <c r="L161" s="411"/>
      <c r="M161" s="411"/>
      <c r="N161" s="411"/>
      <c r="O161" s="407"/>
      <c r="P161" s="407"/>
      <c r="Q161" s="407"/>
      <c r="R161" s="407"/>
      <c r="S161" s="407"/>
      <c r="T161" s="407"/>
      <c r="U161" s="407"/>
      <c r="V161" s="407"/>
      <c r="W161" s="407"/>
      <c r="X161" s="407"/>
      <c r="Y161" s="407"/>
      <c r="Z161" s="407"/>
      <c r="AA161" s="407"/>
      <c r="AB161" s="407"/>
      <c r="AC161" s="407"/>
      <c r="AD161" s="407"/>
      <c r="AE161" s="412"/>
      <c r="AF161" s="412"/>
      <c r="AG161" s="412"/>
      <c r="AH161" s="412"/>
      <c r="AI161" s="412"/>
      <c r="AJ161" s="412"/>
      <c r="AK161" s="412"/>
      <c r="AL161" s="412"/>
      <c r="AM161" s="407"/>
      <c r="AN161" s="407"/>
      <c r="AO161" s="413"/>
      <c r="AP161" s="413"/>
      <c r="AQ161" s="413"/>
      <c r="AR161" s="407"/>
      <c r="AS161" s="407"/>
      <c r="AT161" s="718"/>
      <c r="AU161" s="718"/>
      <c r="AV161" s="718"/>
      <c r="AW161" s="718"/>
      <c r="AX161" s="718"/>
      <c r="AY161" s="718"/>
      <c r="BA161" s="407"/>
      <c r="BB161" s="440"/>
      <c r="BC161" s="440"/>
      <c r="BD161" s="440"/>
      <c r="BE161" s="440"/>
      <c r="BF161" s="441"/>
      <c r="BG161" s="408"/>
      <c r="BH161" s="408"/>
      <c r="BI161" s="414"/>
      <c r="BJ161" s="414"/>
      <c r="BK161" s="414"/>
      <c r="BL161" s="414"/>
      <c r="BM161" s="414"/>
      <c r="BN161" s="414"/>
      <c r="BO161" s="414"/>
      <c r="CQ161" s="421"/>
      <c r="CR161" s="421"/>
      <c r="CS161" s="421"/>
      <c r="CT161" s="421"/>
      <c r="CU161" s="422"/>
      <c r="CV161" s="422"/>
      <c r="CW161" s="422"/>
      <c r="CX161" s="422"/>
      <c r="CY161" s="422"/>
      <c r="CZ161" s="422"/>
      <c r="DA161" s="422"/>
      <c r="DB161" s="422"/>
      <c r="DC161" s="422"/>
      <c r="DD161" s="422"/>
      <c r="DE161" s="422"/>
      <c r="DN161" s="700"/>
      <c r="DO161" s="700"/>
      <c r="DP161" s="700"/>
      <c r="DQ161" s="700"/>
      <c r="DR161" s="700"/>
      <c r="DS161" s="700"/>
      <c r="DT161" s="700"/>
      <c r="DU161" s="700"/>
      <c r="DV161" s="14"/>
      <c r="DW161" s="14"/>
      <c r="DX161" s="17"/>
    </row>
    <row r="162" spans="10:128" ht="4.5" customHeight="1" x14ac:dyDescent="0.25">
      <c r="J162" s="716">
        <f>data3!O2</f>
        <v>0</v>
      </c>
      <c r="K162" s="716"/>
      <c r="L162" s="714">
        <f>data3!AE2</f>
        <v>0</v>
      </c>
      <c r="M162" s="714"/>
      <c r="N162" s="402"/>
      <c r="O162" s="706" t="str">
        <f>IF(data3!AV$2="","",data3!AV$2)</f>
        <v/>
      </c>
      <c r="P162" s="706"/>
      <c r="Q162" s="706"/>
      <c r="R162" s="706"/>
      <c r="S162" s="706"/>
      <c r="T162" s="706"/>
      <c r="U162" s="706"/>
      <c r="V162" s="404"/>
      <c r="W162" s="405"/>
      <c r="X162" s="706" t="str">
        <f>IF(data3!BM$2="","",data3!BM$2)</f>
        <v/>
      </c>
      <c r="Y162" s="706">
        <f>data3!AZ115</f>
        <v>0</v>
      </c>
      <c r="Z162" s="706"/>
      <c r="AA162" s="706"/>
      <c r="AB162" s="706"/>
      <c r="AC162" s="706"/>
      <c r="AD162" s="404"/>
      <c r="AE162" s="705">
        <f>data3!AV4</f>
        <v>0</v>
      </c>
      <c r="AF162" s="705"/>
      <c r="AG162" s="705"/>
      <c r="AH162" s="705"/>
      <c r="AI162" s="705"/>
      <c r="AJ162" s="705"/>
      <c r="AK162" s="705"/>
      <c r="AL162" s="705"/>
      <c r="AM162" s="407"/>
      <c r="AN162" s="407"/>
      <c r="AO162" s="707" t="str">
        <f>IF(data3!CC$2="","",data3!CC$2)</f>
        <v/>
      </c>
      <c r="AP162" s="707"/>
      <c r="AQ162" s="406"/>
      <c r="AR162" s="407"/>
      <c r="AS162" s="706" t="str">
        <f>IF(data3!CX$2="","",data3!CX$2)</f>
        <v/>
      </c>
      <c r="AT162" s="706"/>
      <c r="AU162" s="706"/>
      <c r="AV162" s="706"/>
      <c r="AW162" s="706"/>
      <c r="AX162" s="706"/>
      <c r="AY162" s="706"/>
      <c r="AZ162" s="706"/>
      <c r="BA162" s="407"/>
      <c r="BB162" s="697">
        <f>data3!DN2</f>
        <v>0</v>
      </c>
      <c r="BC162" s="697"/>
      <c r="BD162" s="697"/>
      <c r="BE162" s="697"/>
      <c r="BF162" s="697"/>
      <c r="BG162" s="408"/>
      <c r="BH162" s="408"/>
      <c r="BI162" s="698">
        <f>data3!BF4</f>
        <v>0</v>
      </c>
      <c r="BJ162" s="698"/>
      <c r="BK162" s="698"/>
      <c r="BL162" s="698"/>
      <c r="BM162" s="698"/>
      <c r="BN162" s="698"/>
      <c r="BO162" s="698"/>
      <c r="CQ162" s="421"/>
      <c r="CR162" s="421"/>
      <c r="CS162" s="421"/>
      <c r="CT162" s="421"/>
      <c r="CU162" s="422"/>
      <c r="CV162" s="422"/>
      <c r="CW162" s="422"/>
      <c r="CX162" s="422"/>
      <c r="CY162" s="422"/>
      <c r="CZ162" s="422"/>
      <c r="DA162" s="422"/>
      <c r="DB162" s="422"/>
      <c r="DC162" s="422"/>
      <c r="DD162" s="422"/>
      <c r="DE162" s="422"/>
      <c r="DN162" s="700"/>
      <c r="DO162" s="700"/>
      <c r="DP162" s="700"/>
      <c r="DQ162" s="700"/>
      <c r="DR162" s="700"/>
      <c r="DS162" s="700"/>
      <c r="DT162" s="700"/>
      <c r="DU162" s="700"/>
      <c r="DV162" s="15"/>
      <c r="DW162" s="14"/>
      <c r="DX162" s="17"/>
    </row>
    <row r="163" spans="10:128" ht="2.25" customHeight="1" x14ac:dyDescent="0.25">
      <c r="J163" s="716"/>
      <c r="K163" s="716"/>
      <c r="L163" s="714"/>
      <c r="M163" s="714"/>
      <c r="N163" s="402"/>
      <c r="O163" s="706"/>
      <c r="P163" s="706"/>
      <c r="Q163" s="706"/>
      <c r="R163" s="706"/>
      <c r="S163" s="706"/>
      <c r="T163" s="706"/>
      <c r="U163" s="706"/>
      <c r="V163" s="404"/>
      <c r="W163" s="405"/>
      <c r="X163" s="706"/>
      <c r="Y163" s="706"/>
      <c r="Z163" s="706"/>
      <c r="AA163" s="706"/>
      <c r="AB163" s="706"/>
      <c r="AC163" s="706"/>
      <c r="AD163" s="404"/>
      <c r="AE163" s="705"/>
      <c r="AF163" s="705"/>
      <c r="AG163" s="705"/>
      <c r="AH163" s="705"/>
      <c r="AI163" s="705"/>
      <c r="AJ163" s="705"/>
      <c r="AK163" s="705"/>
      <c r="AL163" s="705"/>
      <c r="AM163" s="407"/>
      <c r="AN163" s="407"/>
      <c r="AO163" s="707"/>
      <c r="AP163" s="707"/>
      <c r="AQ163" s="406"/>
      <c r="AR163" s="407"/>
      <c r="AS163" s="706"/>
      <c r="AT163" s="706"/>
      <c r="AU163" s="706"/>
      <c r="AV163" s="706"/>
      <c r="AW163" s="706"/>
      <c r="AX163" s="706"/>
      <c r="AY163" s="706"/>
      <c r="AZ163" s="706"/>
      <c r="BA163" s="407"/>
      <c r="BB163" s="697"/>
      <c r="BC163" s="697"/>
      <c r="BD163" s="697"/>
      <c r="BE163" s="697"/>
      <c r="BF163" s="697"/>
      <c r="BG163" s="408"/>
      <c r="BH163" s="408"/>
      <c r="BI163" s="698"/>
      <c r="BJ163" s="698"/>
      <c r="BK163" s="698"/>
      <c r="BL163" s="698"/>
      <c r="BM163" s="698"/>
      <c r="BN163" s="698"/>
      <c r="BO163" s="698"/>
      <c r="CQ163" s="421"/>
      <c r="CR163" s="421"/>
      <c r="CS163" s="421"/>
      <c r="CT163" s="421"/>
      <c r="CU163" s="422"/>
      <c r="CV163" s="422"/>
      <c r="CW163" s="422"/>
      <c r="CX163" s="422"/>
      <c r="CY163" s="422"/>
      <c r="CZ163" s="422"/>
      <c r="DA163" s="422"/>
      <c r="DB163" s="422"/>
      <c r="DC163" s="422"/>
      <c r="DD163" s="422"/>
      <c r="DE163" s="422"/>
      <c r="DN163" s="725">
        <f>data4!DZ2</f>
        <v>0</v>
      </c>
      <c r="DO163" s="725"/>
      <c r="DP163" s="725"/>
      <c r="DQ163" s="725"/>
      <c r="DR163" s="725"/>
      <c r="DS163" s="725"/>
      <c r="DT163" s="725"/>
      <c r="DU163" s="725"/>
      <c r="DV163" s="15"/>
      <c r="DW163" s="14"/>
      <c r="DX163" s="17"/>
    </row>
    <row r="164" spans="10:128" ht="3" customHeight="1" x14ac:dyDescent="0.25">
      <c r="J164" s="716"/>
      <c r="K164" s="716"/>
      <c r="L164" s="714"/>
      <c r="M164" s="714"/>
      <c r="N164" s="402"/>
      <c r="O164" s="706"/>
      <c r="P164" s="706"/>
      <c r="Q164" s="706"/>
      <c r="R164" s="706"/>
      <c r="S164" s="706"/>
      <c r="T164" s="706"/>
      <c r="U164" s="706"/>
      <c r="V164" s="404"/>
      <c r="W164" s="405"/>
      <c r="X164" s="706"/>
      <c r="Y164" s="706"/>
      <c r="Z164" s="706"/>
      <c r="AA164" s="706"/>
      <c r="AB164" s="706"/>
      <c r="AC164" s="706"/>
      <c r="AD164" s="404"/>
      <c r="AE164" s="705"/>
      <c r="AF164" s="705"/>
      <c r="AG164" s="705"/>
      <c r="AH164" s="705"/>
      <c r="AI164" s="705"/>
      <c r="AJ164" s="705"/>
      <c r="AK164" s="705"/>
      <c r="AL164" s="705"/>
      <c r="AM164" s="407"/>
      <c r="AN164" s="407"/>
      <c r="AO164" s="707"/>
      <c r="AP164" s="707"/>
      <c r="AQ164" s="406"/>
      <c r="AR164" s="407"/>
      <c r="AS164" s="706"/>
      <c r="AT164" s="706"/>
      <c r="AU164" s="706"/>
      <c r="AV164" s="706"/>
      <c r="AW164" s="706"/>
      <c r="AX164" s="706"/>
      <c r="AY164" s="706"/>
      <c r="AZ164" s="706"/>
      <c r="BA164" s="407"/>
      <c r="BB164" s="697"/>
      <c r="BC164" s="697"/>
      <c r="BD164" s="697"/>
      <c r="BE164" s="697"/>
      <c r="BF164" s="697"/>
      <c r="BG164" s="408"/>
      <c r="BH164" s="408"/>
      <c r="BI164" s="698"/>
      <c r="BJ164" s="698"/>
      <c r="BK164" s="698"/>
      <c r="BL164" s="698"/>
      <c r="BM164" s="698"/>
      <c r="BN164" s="698"/>
      <c r="BO164" s="698"/>
      <c r="CQ164" s="421"/>
      <c r="CR164" s="421"/>
      <c r="CS164" s="421"/>
      <c r="CT164" s="421"/>
      <c r="CU164" s="422"/>
      <c r="CV164" s="422"/>
      <c r="CW164" s="422"/>
      <c r="CX164" s="422"/>
      <c r="CY164" s="422"/>
      <c r="CZ164" s="422"/>
      <c r="DA164" s="422"/>
      <c r="DB164" s="422"/>
      <c r="DC164" s="422"/>
      <c r="DD164" s="422"/>
      <c r="DE164" s="422"/>
      <c r="DN164" s="725"/>
      <c r="DO164" s="725"/>
      <c r="DP164" s="725"/>
      <c r="DQ164" s="725"/>
      <c r="DR164" s="725"/>
      <c r="DS164" s="725"/>
      <c r="DT164" s="725"/>
      <c r="DU164" s="725"/>
      <c r="DV164" s="15"/>
      <c r="DW164" s="14"/>
      <c r="DX164" s="17"/>
    </row>
    <row r="165" spans="10:128" ht="3" customHeight="1" x14ac:dyDescent="0.25">
      <c r="J165" s="445"/>
      <c r="K165" s="447"/>
      <c r="L165" s="411"/>
      <c r="M165" s="411"/>
      <c r="N165" s="411"/>
      <c r="O165" s="407"/>
      <c r="P165" s="407"/>
      <c r="Q165" s="407"/>
      <c r="R165" s="407"/>
      <c r="S165" s="407"/>
      <c r="T165" s="407"/>
      <c r="U165" s="407"/>
      <c r="V165" s="407"/>
      <c r="W165" s="407"/>
      <c r="X165" s="407"/>
      <c r="Y165" s="407"/>
      <c r="Z165" s="407"/>
      <c r="AA165" s="407"/>
      <c r="AB165" s="407"/>
      <c r="AC165" s="407"/>
      <c r="AD165" s="407"/>
      <c r="AE165" s="412"/>
      <c r="AF165" s="412"/>
      <c r="AG165" s="412"/>
      <c r="AH165" s="412"/>
      <c r="AI165" s="412"/>
      <c r="AJ165" s="412"/>
      <c r="AK165" s="412"/>
      <c r="AL165" s="412"/>
      <c r="AM165" s="407"/>
      <c r="AN165" s="407"/>
      <c r="AO165" s="413"/>
      <c r="AP165" s="413"/>
      <c r="AQ165" s="413"/>
      <c r="AR165" s="407"/>
      <c r="AS165" s="407"/>
      <c r="AT165" s="718">
        <f>data3!CH2</f>
        <v>0</v>
      </c>
      <c r="AU165" s="718"/>
      <c r="AV165" s="718"/>
      <c r="AW165" s="718"/>
      <c r="AX165" s="718"/>
      <c r="AY165" s="718"/>
      <c r="BA165" s="407"/>
      <c r="BB165" s="440"/>
      <c r="BC165" s="440"/>
      <c r="BD165" s="440"/>
      <c r="BE165" s="440"/>
      <c r="BF165" s="441"/>
      <c r="BG165" s="408"/>
      <c r="BH165" s="408"/>
      <c r="BI165" s="414"/>
      <c r="BJ165" s="414"/>
      <c r="BK165" s="414"/>
      <c r="BL165" s="414"/>
      <c r="BM165" s="414"/>
      <c r="BN165" s="414"/>
      <c r="BO165" s="414"/>
      <c r="CQ165" s="421"/>
      <c r="CR165" s="421"/>
      <c r="CS165" s="421"/>
      <c r="CT165" s="421"/>
      <c r="CU165" s="422"/>
      <c r="CV165" s="422"/>
      <c r="CW165" s="422"/>
      <c r="CX165" s="422"/>
      <c r="CY165" s="422"/>
      <c r="CZ165" s="422"/>
      <c r="DA165" s="422"/>
      <c r="DB165" s="422"/>
      <c r="DC165" s="422"/>
      <c r="DD165" s="422"/>
      <c r="DE165" s="422"/>
      <c r="DN165" s="725"/>
      <c r="DO165" s="725"/>
      <c r="DP165" s="725"/>
      <c r="DQ165" s="725"/>
      <c r="DR165" s="725"/>
      <c r="DS165" s="725"/>
      <c r="DT165" s="725"/>
      <c r="DU165" s="725"/>
      <c r="DV165" s="14"/>
      <c r="DW165" s="14"/>
      <c r="DX165" s="17"/>
    </row>
    <row r="166" spans="10:128" ht="3" customHeight="1" x14ac:dyDescent="0.25">
      <c r="J166" s="445"/>
      <c r="K166" s="447"/>
      <c r="L166" s="411"/>
      <c r="M166" s="411"/>
      <c r="N166" s="411"/>
      <c r="O166" s="407"/>
      <c r="P166" s="407"/>
      <c r="Q166" s="407"/>
      <c r="R166" s="407"/>
      <c r="S166" s="407"/>
      <c r="T166" s="407"/>
      <c r="U166" s="407"/>
      <c r="V166" s="407"/>
      <c r="W166" s="407"/>
      <c r="X166" s="407"/>
      <c r="Y166" s="407"/>
      <c r="Z166" s="407"/>
      <c r="AA166" s="407"/>
      <c r="AB166" s="407"/>
      <c r="AC166" s="407"/>
      <c r="AD166" s="407"/>
      <c r="AE166" s="412"/>
      <c r="AF166" s="412"/>
      <c r="AG166" s="412"/>
      <c r="AH166" s="412"/>
      <c r="AI166" s="412"/>
      <c r="AJ166" s="412"/>
      <c r="AK166" s="412"/>
      <c r="AL166" s="412"/>
      <c r="AM166" s="407"/>
      <c r="AN166" s="407"/>
      <c r="AO166" s="413"/>
      <c r="AP166" s="413"/>
      <c r="AQ166" s="413"/>
      <c r="AR166" s="407"/>
      <c r="AS166" s="407"/>
      <c r="AT166" s="718"/>
      <c r="AU166" s="718"/>
      <c r="AV166" s="718"/>
      <c r="AW166" s="718"/>
      <c r="AX166" s="718"/>
      <c r="AY166" s="718"/>
      <c r="BA166" s="407"/>
      <c r="BB166" s="440"/>
      <c r="BC166" s="440"/>
      <c r="BD166" s="440"/>
      <c r="BE166" s="440"/>
      <c r="BF166" s="441"/>
      <c r="BG166" s="408"/>
      <c r="BH166" s="408"/>
      <c r="BI166" s="414"/>
      <c r="BJ166" s="414"/>
      <c r="BK166" s="414"/>
      <c r="BL166" s="414"/>
      <c r="BM166" s="414"/>
      <c r="BN166" s="414"/>
      <c r="BO166" s="414"/>
      <c r="CQ166" s="421"/>
      <c r="CR166" s="421"/>
      <c r="CS166" s="421"/>
      <c r="CT166" s="421"/>
      <c r="CU166" s="422"/>
      <c r="CV166" s="422"/>
      <c r="CW166" s="422"/>
      <c r="CX166" s="422"/>
      <c r="CY166" s="422"/>
      <c r="CZ166" s="422"/>
      <c r="DA166" s="422"/>
      <c r="DB166" s="422"/>
      <c r="DC166" s="422"/>
      <c r="DD166" s="422"/>
      <c r="DE166" s="422"/>
      <c r="DN166" s="725"/>
      <c r="DO166" s="725"/>
      <c r="DP166" s="725"/>
      <c r="DQ166" s="725"/>
      <c r="DR166" s="725"/>
      <c r="DS166" s="725"/>
      <c r="DT166" s="725"/>
      <c r="DU166" s="725"/>
      <c r="DV166" s="14"/>
      <c r="DW166" s="14"/>
      <c r="DX166" s="17"/>
    </row>
    <row r="167" spans="10:128" ht="3" customHeight="1" x14ac:dyDescent="0.25">
      <c r="J167" s="445"/>
      <c r="K167" s="447"/>
      <c r="L167" s="411"/>
      <c r="M167" s="411"/>
      <c r="N167" s="411"/>
      <c r="O167" s="407"/>
      <c r="P167" s="407"/>
      <c r="Q167" s="407"/>
      <c r="R167" s="407"/>
      <c r="S167" s="407"/>
      <c r="T167" s="407"/>
      <c r="U167" s="407"/>
      <c r="V167" s="407"/>
      <c r="W167" s="407"/>
      <c r="X167" s="407"/>
      <c r="Y167" s="407"/>
      <c r="Z167" s="407"/>
      <c r="AA167" s="407"/>
      <c r="AB167" s="407"/>
      <c r="AC167" s="407"/>
      <c r="AD167" s="407"/>
      <c r="AE167" s="412"/>
      <c r="AF167" s="412"/>
      <c r="AG167" s="412"/>
      <c r="AH167" s="412"/>
      <c r="AI167" s="412"/>
      <c r="AJ167" s="412"/>
      <c r="AK167" s="412"/>
      <c r="AL167" s="412"/>
      <c r="AM167" s="407"/>
      <c r="AN167" s="407"/>
      <c r="AO167" s="413"/>
      <c r="AP167" s="413"/>
      <c r="AQ167" s="413"/>
      <c r="AR167" s="407"/>
      <c r="AS167" s="407"/>
      <c r="AT167" s="718"/>
      <c r="AU167" s="718"/>
      <c r="AV167" s="718"/>
      <c r="AW167" s="718"/>
      <c r="AX167" s="718"/>
      <c r="AY167" s="718"/>
      <c r="BA167" s="407"/>
      <c r="BB167" s="440"/>
      <c r="BC167" s="440"/>
      <c r="BD167" s="440"/>
      <c r="BE167" s="440"/>
      <c r="BF167" s="441"/>
      <c r="BG167" s="408"/>
      <c r="BH167" s="408"/>
      <c r="BI167" s="414"/>
      <c r="BJ167" s="414"/>
      <c r="BK167" s="414"/>
      <c r="BL167" s="414"/>
      <c r="BM167" s="414"/>
      <c r="BN167" s="414"/>
      <c r="BO167" s="414"/>
      <c r="CQ167" s="421"/>
      <c r="CR167" s="421"/>
      <c r="CS167" s="421"/>
      <c r="CT167" s="421"/>
      <c r="CU167" s="422"/>
      <c r="CV167" s="422"/>
      <c r="CW167" s="422"/>
      <c r="CX167" s="422"/>
      <c r="CY167" s="422"/>
      <c r="CZ167" s="422"/>
      <c r="DA167" s="422"/>
      <c r="DB167" s="422"/>
      <c r="DC167" s="422"/>
      <c r="DD167" s="422"/>
      <c r="DE167" s="422"/>
      <c r="DN167" s="700">
        <f>data4!EA2</f>
        <v>0</v>
      </c>
      <c r="DO167" s="700"/>
      <c r="DP167" s="700"/>
      <c r="DQ167" s="700"/>
      <c r="DR167" s="700"/>
      <c r="DS167" s="700"/>
      <c r="DT167" s="700"/>
      <c r="DU167" s="700"/>
      <c r="DV167" s="15"/>
      <c r="DX167" s="17"/>
    </row>
    <row r="168" spans="10:128" ht="3" customHeight="1" x14ac:dyDescent="0.25">
      <c r="J168" s="715">
        <f>data3!P2</f>
        <v>0</v>
      </c>
      <c r="K168" s="715"/>
      <c r="L168" s="714">
        <f>data3!AF2</f>
        <v>0</v>
      </c>
      <c r="M168" s="714"/>
      <c r="N168" s="402"/>
      <c r="O168" s="706" t="str">
        <f>IF(data3!AW$2="","",data3!AW$2)</f>
        <v/>
      </c>
      <c r="P168" s="706"/>
      <c r="Q168" s="706"/>
      <c r="R168" s="706"/>
      <c r="S168" s="706"/>
      <c r="T168" s="706"/>
      <c r="U168" s="706"/>
      <c r="V168" s="404"/>
      <c r="W168" s="407"/>
      <c r="X168" s="706" t="str">
        <f>IF(data3!BN$2="","",data3!BN$2)</f>
        <v/>
      </c>
      <c r="Y168" s="706">
        <f>data3!AZ122</f>
        <v>0</v>
      </c>
      <c r="Z168" s="706"/>
      <c r="AA168" s="706"/>
      <c r="AB168" s="706"/>
      <c r="AC168" s="706"/>
      <c r="AD168" s="404"/>
      <c r="AE168" s="705">
        <f>data3!AW4</f>
        <v>0</v>
      </c>
      <c r="AF168" s="705"/>
      <c r="AG168" s="705"/>
      <c r="AH168" s="705"/>
      <c r="AI168" s="705"/>
      <c r="AJ168" s="705"/>
      <c r="AK168" s="705"/>
      <c r="AL168" s="705"/>
      <c r="AM168" s="407"/>
      <c r="AN168" s="407"/>
      <c r="AO168" s="707" t="str">
        <f>IF(data3!CD$2="","",data3!CD$2)</f>
        <v/>
      </c>
      <c r="AP168" s="707"/>
      <c r="AQ168" s="406"/>
      <c r="AR168" s="407"/>
      <c r="AS168" s="706" t="str">
        <f>IF(data3!CY$2="","",data3!CY$2)</f>
        <v/>
      </c>
      <c r="AT168" s="706"/>
      <c r="AU168" s="706"/>
      <c r="AV168" s="706"/>
      <c r="AW168" s="706"/>
      <c r="AX168" s="706"/>
      <c r="AY168" s="706"/>
      <c r="AZ168" s="706"/>
      <c r="BA168" s="407"/>
      <c r="BB168" s="697">
        <f>data3!DO2</f>
        <v>0</v>
      </c>
      <c r="BC168" s="697"/>
      <c r="BD168" s="697"/>
      <c r="BE168" s="697"/>
      <c r="BF168" s="697"/>
      <c r="BG168" s="408"/>
      <c r="BH168" s="408"/>
      <c r="BI168" s="698">
        <f>data3!BG4</f>
        <v>0</v>
      </c>
      <c r="BJ168" s="698"/>
      <c r="BK168" s="698"/>
      <c r="BL168" s="698"/>
      <c r="BM168" s="698"/>
      <c r="BN168" s="698"/>
      <c r="BO168" s="698"/>
      <c r="CQ168" s="421"/>
      <c r="CR168" s="421"/>
      <c r="CS168" s="421"/>
      <c r="CT168" s="421"/>
      <c r="CU168" s="422"/>
      <c r="CV168" s="422"/>
      <c r="CW168" s="422"/>
      <c r="CX168" s="422"/>
      <c r="CY168" s="422"/>
      <c r="CZ168" s="422"/>
      <c r="DA168" s="422"/>
      <c r="DB168" s="422"/>
      <c r="DC168" s="422"/>
      <c r="DD168" s="422"/>
      <c r="DE168" s="422"/>
      <c r="DN168" s="700"/>
      <c r="DO168" s="700"/>
      <c r="DP168" s="700"/>
      <c r="DQ168" s="700"/>
      <c r="DR168" s="700"/>
      <c r="DS168" s="700"/>
      <c r="DT168" s="700"/>
      <c r="DU168" s="700"/>
      <c r="DV168" s="15"/>
      <c r="DX168" s="17"/>
    </row>
    <row r="169" spans="10:128" ht="3" customHeight="1" x14ac:dyDescent="0.25">
      <c r="J169" s="715"/>
      <c r="K169" s="715"/>
      <c r="L169" s="714"/>
      <c r="M169" s="714"/>
      <c r="N169" s="402"/>
      <c r="O169" s="706"/>
      <c r="P169" s="706"/>
      <c r="Q169" s="706"/>
      <c r="R169" s="706"/>
      <c r="S169" s="706"/>
      <c r="T169" s="706"/>
      <c r="U169" s="706"/>
      <c r="V169" s="404"/>
      <c r="W169" s="407"/>
      <c r="X169" s="706"/>
      <c r="Y169" s="706"/>
      <c r="Z169" s="706"/>
      <c r="AA169" s="706"/>
      <c r="AB169" s="706"/>
      <c r="AC169" s="706"/>
      <c r="AD169" s="404"/>
      <c r="AE169" s="705"/>
      <c r="AF169" s="705"/>
      <c r="AG169" s="705"/>
      <c r="AH169" s="705"/>
      <c r="AI169" s="705"/>
      <c r="AJ169" s="705"/>
      <c r="AK169" s="705"/>
      <c r="AL169" s="705"/>
      <c r="AM169" s="407"/>
      <c r="AN169" s="407"/>
      <c r="AO169" s="707"/>
      <c r="AP169" s="707"/>
      <c r="AQ169" s="406"/>
      <c r="AR169" s="407"/>
      <c r="AS169" s="706"/>
      <c r="AT169" s="706"/>
      <c r="AU169" s="706"/>
      <c r="AV169" s="706"/>
      <c r="AW169" s="706"/>
      <c r="AX169" s="706"/>
      <c r="AY169" s="706"/>
      <c r="AZ169" s="706"/>
      <c r="BA169" s="407"/>
      <c r="BB169" s="697"/>
      <c r="BC169" s="697"/>
      <c r="BD169" s="697"/>
      <c r="BE169" s="697"/>
      <c r="BF169" s="697"/>
      <c r="BG169" s="408"/>
      <c r="BH169" s="408"/>
      <c r="BI169" s="698"/>
      <c r="BJ169" s="698"/>
      <c r="BK169" s="698"/>
      <c r="BL169" s="698"/>
      <c r="BM169" s="698"/>
      <c r="BN169" s="698"/>
      <c r="BO169" s="698"/>
      <c r="CQ169" s="421"/>
      <c r="CR169" s="421"/>
      <c r="CS169" s="421"/>
      <c r="CT169" s="421"/>
      <c r="CU169" s="422"/>
      <c r="CV169" s="422"/>
      <c r="CW169" s="422"/>
      <c r="CX169" s="422"/>
      <c r="CY169" s="422"/>
      <c r="CZ169" s="422"/>
      <c r="DA169" s="422"/>
      <c r="DB169" s="422"/>
      <c r="DC169" s="422"/>
      <c r="DD169" s="422"/>
      <c r="DE169" s="422"/>
      <c r="DN169" s="700"/>
      <c r="DO169" s="700"/>
      <c r="DP169" s="700"/>
      <c r="DQ169" s="700"/>
      <c r="DR169" s="700"/>
      <c r="DS169" s="700"/>
      <c r="DT169" s="700"/>
      <c r="DU169" s="700"/>
      <c r="DV169" s="14"/>
      <c r="DX169" s="17"/>
    </row>
    <row r="170" spans="10:128" ht="3" customHeight="1" x14ac:dyDescent="0.25">
      <c r="J170" s="715"/>
      <c r="K170" s="715"/>
      <c r="L170" s="714"/>
      <c r="M170" s="714"/>
      <c r="N170" s="402"/>
      <c r="O170" s="706"/>
      <c r="P170" s="706"/>
      <c r="Q170" s="706"/>
      <c r="R170" s="706"/>
      <c r="S170" s="706"/>
      <c r="T170" s="706"/>
      <c r="U170" s="706"/>
      <c r="V170" s="404"/>
      <c r="W170" s="407"/>
      <c r="X170" s="706"/>
      <c r="Y170" s="706"/>
      <c r="Z170" s="706"/>
      <c r="AA170" s="706"/>
      <c r="AB170" s="706"/>
      <c r="AC170" s="706"/>
      <c r="AD170" s="404"/>
      <c r="AE170" s="705"/>
      <c r="AF170" s="705"/>
      <c r="AG170" s="705"/>
      <c r="AH170" s="705"/>
      <c r="AI170" s="705"/>
      <c r="AJ170" s="705"/>
      <c r="AK170" s="705"/>
      <c r="AL170" s="705"/>
      <c r="AM170" s="407"/>
      <c r="AN170" s="407"/>
      <c r="AO170" s="707"/>
      <c r="AP170" s="707"/>
      <c r="AQ170" s="406"/>
      <c r="AR170" s="407"/>
      <c r="AS170" s="706"/>
      <c r="AT170" s="706"/>
      <c r="AU170" s="706"/>
      <c r="AV170" s="706"/>
      <c r="AW170" s="706"/>
      <c r="AX170" s="706"/>
      <c r="AY170" s="706"/>
      <c r="AZ170" s="706"/>
      <c r="BA170" s="407"/>
      <c r="BB170" s="697"/>
      <c r="BC170" s="697"/>
      <c r="BD170" s="697"/>
      <c r="BE170" s="697"/>
      <c r="BF170" s="697"/>
      <c r="BG170" s="408"/>
      <c r="BH170" s="408"/>
      <c r="BI170" s="698"/>
      <c r="BJ170" s="698"/>
      <c r="BK170" s="698"/>
      <c r="BL170" s="698"/>
      <c r="BM170" s="698"/>
      <c r="BN170" s="698"/>
      <c r="BO170" s="698"/>
      <c r="CQ170" s="421"/>
      <c r="CR170" s="421"/>
      <c r="CS170" s="421"/>
      <c r="CT170" s="421"/>
      <c r="CU170" s="422"/>
      <c r="CV170" s="422"/>
      <c r="CW170" s="422"/>
      <c r="CX170" s="422"/>
      <c r="CY170" s="422"/>
      <c r="CZ170" s="422"/>
      <c r="DA170" s="422"/>
      <c r="DB170" s="422"/>
      <c r="DC170" s="422"/>
      <c r="DD170" s="422"/>
      <c r="DE170" s="422"/>
      <c r="DN170" s="700"/>
      <c r="DO170" s="700"/>
      <c r="DP170" s="700"/>
      <c r="DQ170" s="700"/>
      <c r="DR170" s="700"/>
      <c r="DS170" s="700"/>
      <c r="DT170" s="700"/>
      <c r="DU170" s="700"/>
      <c r="DV170" s="15"/>
      <c r="DX170" s="17"/>
    </row>
    <row r="171" spans="10:128" ht="3" customHeight="1" x14ac:dyDescent="0.25">
      <c r="J171" s="445"/>
      <c r="K171" s="447"/>
      <c r="L171" s="411"/>
      <c r="M171" s="411"/>
      <c r="N171" s="411"/>
      <c r="O171" s="407"/>
      <c r="P171" s="407"/>
      <c r="Q171" s="407"/>
      <c r="R171" s="407"/>
      <c r="S171" s="407"/>
      <c r="T171" s="407"/>
      <c r="U171" s="407"/>
      <c r="V171" s="407"/>
      <c r="W171" s="407"/>
      <c r="X171" s="407"/>
      <c r="Y171" s="407"/>
      <c r="Z171" s="407"/>
      <c r="AA171" s="407"/>
      <c r="AB171" s="407"/>
      <c r="AC171" s="407"/>
      <c r="AD171" s="407"/>
      <c r="AE171" s="412"/>
      <c r="AF171" s="412"/>
      <c r="AG171" s="412"/>
      <c r="AH171" s="412"/>
      <c r="AI171" s="412"/>
      <c r="AJ171" s="412"/>
      <c r="AK171" s="412"/>
      <c r="AL171" s="412"/>
      <c r="AM171" s="407"/>
      <c r="AN171" s="407"/>
      <c r="AO171" s="413"/>
      <c r="AP171" s="413"/>
      <c r="AQ171" s="413"/>
      <c r="AR171" s="407"/>
      <c r="AS171" s="404"/>
      <c r="AT171" s="404"/>
      <c r="AU171" s="404"/>
      <c r="AV171" s="404"/>
      <c r="AW171" s="404"/>
      <c r="AX171" s="404"/>
      <c r="AY171" s="404"/>
      <c r="AZ171" s="404"/>
      <c r="BA171" s="407"/>
      <c r="BB171" s="440"/>
      <c r="BC171" s="440"/>
      <c r="BD171" s="440"/>
      <c r="BE171" s="440"/>
      <c r="BF171" s="441"/>
      <c r="BG171" s="408"/>
      <c r="BH171" s="408"/>
      <c r="BI171" s="414"/>
      <c r="BJ171" s="414"/>
      <c r="BK171" s="414"/>
      <c r="BL171" s="414"/>
      <c r="BM171" s="414"/>
      <c r="BN171" s="414"/>
      <c r="BO171" s="414"/>
      <c r="CQ171" s="421"/>
      <c r="CR171" s="421"/>
      <c r="CS171" s="421"/>
      <c r="CT171" s="421"/>
      <c r="CU171" s="422"/>
      <c r="CV171" s="422"/>
      <c r="CW171" s="422"/>
      <c r="CX171" s="422"/>
      <c r="CY171" s="422"/>
      <c r="CZ171" s="422"/>
      <c r="DA171" s="422"/>
      <c r="DB171" s="422"/>
      <c r="DC171" s="422"/>
      <c r="DD171" s="422"/>
      <c r="DE171" s="422"/>
      <c r="DN171" s="421"/>
      <c r="DO171" s="422"/>
      <c r="DP171" s="422"/>
      <c r="DQ171" s="422"/>
      <c r="DR171" s="422"/>
      <c r="DS171" s="422"/>
      <c r="DT171" s="422"/>
      <c r="DU171" s="422"/>
      <c r="DV171" s="15"/>
      <c r="DX171" s="17"/>
    </row>
    <row r="172" spans="10:128" ht="3" customHeight="1" x14ac:dyDescent="0.25">
      <c r="J172" s="403"/>
      <c r="K172" s="411"/>
      <c r="L172" s="411"/>
      <c r="M172" s="411"/>
      <c r="N172" s="411"/>
      <c r="O172" s="407"/>
      <c r="P172" s="407"/>
      <c r="Q172" s="407"/>
      <c r="R172" s="407"/>
      <c r="S172" s="407"/>
      <c r="T172" s="407"/>
      <c r="U172" s="407"/>
      <c r="V172" s="407"/>
      <c r="W172" s="407"/>
      <c r="X172" s="407"/>
      <c r="Y172" s="407"/>
      <c r="Z172" s="407"/>
      <c r="AA172" s="407"/>
      <c r="AB172" s="407"/>
      <c r="AC172" s="407"/>
      <c r="AD172" s="407"/>
      <c r="AE172" s="412"/>
      <c r="AF172" s="412"/>
      <c r="AG172" s="412"/>
      <c r="AH172" s="412"/>
      <c r="AI172" s="412"/>
      <c r="AJ172" s="412"/>
      <c r="AK172" s="412"/>
      <c r="AL172" s="412"/>
      <c r="AM172" s="407"/>
      <c r="AN172" s="407"/>
      <c r="AO172" s="413"/>
      <c r="AP172" s="413"/>
      <c r="AQ172" s="413"/>
      <c r="AR172" s="407"/>
      <c r="AS172" s="407"/>
      <c r="AT172" s="407"/>
      <c r="AU172" s="407"/>
      <c r="AV172" s="407"/>
      <c r="AW172" s="407"/>
      <c r="AX172" s="407"/>
      <c r="AY172" s="407"/>
      <c r="AZ172" s="407"/>
      <c r="BA172" s="407"/>
      <c r="BB172" s="440"/>
      <c r="BC172" s="440"/>
      <c r="BD172" s="440"/>
      <c r="BE172" s="440"/>
      <c r="BF172" s="441"/>
      <c r="BG172" s="408"/>
      <c r="BH172" s="408"/>
      <c r="BI172" s="414"/>
      <c r="BJ172" s="414"/>
      <c r="BK172" s="414"/>
      <c r="BL172" s="414"/>
      <c r="BM172" s="414"/>
      <c r="BN172" s="414"/>
      <c r="BO172" s="414"/>
      <c r="CQ172" s="421"/>
      <c r="CR172" s="421"/>
      <c r="CS172" s="421"/>
      <c r="CT172" s="421"/>
      <c r="CU172" s="422"/>
      <c r="CV172" s="422"/>
      <c r="CW172" s="422"/>
      <c r="CX172" s="422"/>
      <c r="CY172" s="422"/>
      <c r="CZ172" s="422"/>
      <c r="DA172" s="422"/>
      <c r="DB172" s="422"/>
      <c r="DC172" s="422"/>
      <c r="DD172" s="422"/>
      <c r="DE172" s="422"/>
      <c r="DN172" s="700">
        <f>data4!EB2</f>
        <v>0</v>
      </c>
      <c r="DO172" s="700"/>
      <c r="DP172" s="700"/>
      <c r="DQ172" s="700"/>
      <c r="DR172" s="700"/>
      <c r="DS172" s="700"/>
      <c r="DT172" s="700"/>
      <c r="DU172" s="700"/>
      <c r="DV172" s="15"/>
      <c r="DX172" s="17"/>
    </row>
    <row r="173" spans="10:128" ht="3" customHeight="1" x14ac:dyDescent="0.25">
      <c r="J173" s="403"/>
      <c r="K173" s="411"/>
      <c r="L173" s="411"/>
      <c r="M173" s="411"/>
      <c r="N173" s="411"/>
      <c r="O173" s="407"/>
      <c r="P173" s="407"/>
      <c r="Q173" s="407"/>
      <c r="R173" s="407"/>
      <c r="S173" s="407"/>
      <c r="T173" s="407"/>
      <c r="U173" s="407"/>
      <c r="V173" s="407"/>
      <c r="W173" s="407"/>
      <c r="X173" s="407"/>
      <c r="Y173" s="407"/>
      <c r="Z173" s="407"/>
      <c r="AA173" s="407"/>
      <c r="AB173" s="407"/>
      <c r="AC173" s="407"/>
      <c r="AD173" s="407"/>
      <c r="AE173" s="412"/>
      <c r="AF173" s="412"/>
      <c r="AG173" s="412"/>
      <c r="AH173" s="412"/>
      <c r="AI173" s="412"/>
      <c r="AJ173" s="412"/>
      <c r="AK173" s="412"/>
      <c r="AL173" s="412"/>
      <c r="AM173" s="407"/>
      <c r="AN173" s="407"/>
      <c r="AO173" s="413"/>
      <c r="AP173" s="413"/>
      <c r="AQ173" s="413"/>
      <c r="AR173" s="407"/>
      <c r="AS173" s="407"/>
      <c r="AT173" s="407"/>
      <c r="AU173" s="407"/>
      <c r="AV173" s="407"/>
      <c r="AW173" s="407"/>
      <c r="AX173" s="407"/>
      <c r="AY173" s="407"/>
      <c r="AZ173" s="407"/>
      <c r="BA173" s="407"/>
      <c r="BB173" s="440"/>
      <c r="BC173" s="440"/>
      <c r="BD173" s="440"/>
      <c r="BE173" s="440"/>
      <c r="BF173" s="441"/>
      <c r="BG173" s="408"/>
      <c r="BH173" s="408"/>
      <c r="BI173" s="414"/>
      <c r="BJ173" s="414"/>
      <c r="BK173" s="414"/>
      <c r="BL173" s="414"/>
      <c r="BM173" s="414"/>
      <c r="BN173" s="414"/>
      <c r="BO173" s="414"/>
      <c r="CQ173" s="421"/>
      <c r="CR173" s="421"/>
      <c r="CS173" s="421"/>
      <c r="CT173" s="421"/>
      <c r="CU173" s="422"/>
      <c r="CV173" s="422"/>
      <c r="CW173" s="422"/>
      <c r="CX173" s="422"/>
      <c r="CY173" s="422"/>
      <c r="CZ173" s="422"/>
      <c r="DA173" s="422"/>
      <c r="DB173" s="422"/>
      <c r="DC173" s="422"/>
      <c r="DD173" s="422"/>
      <c r="DE173" s="422"/>
      <c r="DN173" s="700"/>
      <c r="DO173" s="700"/>
      <c r="DP173" s="700"/>
      <c r="DQ173" s="700"/>
      <c r="DR173" s="700"/>
      <c r="DS173" s="700"/>
      <c r="DT173" s="700"/>
      <c r="DU173" s="700"/>
      <c r="DV173" s="14"/>
      <c r="DX173" s="17"/>
    </row>
    <row r="174" spans="10:128" ht="3" customHeight="1" x14ac:dyDescent="0.25">
      <c r="J174" s="403"/>
      <c r="K174" s="411"/>
      <c r="L174" s="411"/>
      <c r="M174" s="411"/>
      <c r="N174" s="411"/>
      <c r="O174" s="407"/>
      <c r="P174" s="407"/>
      <c r="Q174" s="407"/>
      <c r="R174" s="407"/>
      <c r="S174" s="407"/>
      <c r="T174" s="407"/>
      <c r="U174" s="407"/>
      <c r="V174" s="407"/>
      <c r="W174" s="407"/>
      <c r="X174" s="407"/>
      <c r="Y174" s="407"/>
      <c r="Z174" s="407"/>
      <c r="AA174" s="407"/>
      <c r="AB174" s="407"/>
      <c r="AC174" s="407"/>
      <c r="AD174" s="407"/>
      <c r="AE174" s="412"/>
      <c r="AF174" s="412"/>
      <c r="AG174" s="412"/>
      <c r="AH174" s="412"/>
      <c r="AI174" s="412"/>
      <c r="AJ174" s="412"/>
      <c r="AK174" s="412"/>
      <c r="AL174" s="412"/>
      <c r="AM174" s="407"/>
      <c r="AN174" s="407"/>
      <c r="AO174" s="413"/>
      <c r="AP174" s="413"/>
      <c r="AQ174" s="413"/>
      <c r="AR174" s="407"/>
      <c r="BA174" s="407"/>
      <c r="BB174" s="440"/>
      <c r="BC174" s="440"/>
      <c r="BD174" s="440"/>
      <c r="BE174" s="440"/>
      <c r="BF174" s="441"/>
      <c r="BG174" s="408"/>
      <c r="BH174" s="408"/>
      <c r="BI174" s="414"/>
      <c r="BJ174" s="414"/>
      <c r="BK174" s="414"/>
      <c r="BL174" s="414"/>
      <c r="BM174" s="414"/>
      <c r="BN174" s="414"/>
      <c r="BO174" s="414"/>
      <c r="CQ174" s="421"/>
      <c r="CR174" s="421"/>
      <c r="CS174" s="421"/>
      <c r="CT174" s="421"/>
      <c r="CU174" s="422"/>
      <c r="CV174" s="422"/>
      <c r="CW174" s="422"/>
      <c r="CX174" s="422"/>
      <c r="CY174" s="422"/>
      <c r="CZ174" s="422"/>
      <c r="DA174" s="422"/>
      <c r="DB174" s="422"/>
      <c r="DC174" s="421"/>
      <c r="DD174" s="421"/>
      <c r="DE174" s="421"/>
      <c r="DN174" s="700"/>
      <c r="DO174" s="700"/>
      <c r="DP174" s="700"/>
      <c r="DQ174" s="700"/>
      <c r="DR174" s="700"/>
      <c r="DS174" s="700"/>
      <c r="DT174" s="700"/>
      <c r="DU174" s="700"/>
      <c r="DV174" s="14"/>
    </row>
    <row r="175" spans="10:128" ht="3" customHeight="1" x14ac:dyDescent="0.25">
      <c r="J175" s="403"/>
      <c r="K175" s="411"/>
      <c r="L175" s="411"/>
      <c r="M175" s="411"/>
      <c r="N175" s="411"/>
      <c r="O175" s="706">
        <f>data3!AO4</f>
        <v>0</v>
      </c>
      <c r="P175" s="706"/>
      <c r="Q175" s="706"/>
      <c r="R175" s="706"/>
      <c r="S175" s="706"/>
      <c r="T175" s="706"/>
      <c r="U175" s="706"/>
      <c r="V175" s="404"/>
      <c r="W175" s="407"/>
      <c r="X175" s="706">
        <f>data3!AR4</f>
        <v>0</v>
      </c>
      <c r="Y175" s="706"/>
      <c r="Z175" s="706"/>
      <c r="AA175" s="706"/>
      <c r="AB175" s="706"/>
      <c r="AC175" s="706"/>
      <c r="AD175" s="404"/>
      <c r="AE175" s="705">
        <f>data3!AY4</f>
        <v>0</v>
      </c>
      <c r="AF175" s="705"/>
      <c r="AG175" s="705"/>
      <c r="AH175" s="705"/>
      <c r="AI175" s="705"/>
      <c r="AJ175" s="705"/>
      <c r="AK175" s="705"/>
      <c r="AL175" s="705"/>
      <c r="AM175" s="407"/>
      <c r="AN175" s="407"/>
      <c r="AO175" s="413"/>
      <c r="AP175" s="413"/>
      <c r="AQ175" s="413"/>
      <c r="AR175" s="407"/>
      <c r="AS175" s="706">
        <f>data3!BB4</f>
        <v>0</v>
      </c>
      <c r="AT175" s="706"/>
      <c r="AU175" s="706"/>
      <c r="AV175" s="706"/>
      <c r="AW175" s="706"/>
      <c r="AX175" s="706"/>
      <c r="AY175" s="706"/>
      <c r="AZ175" s="706"/>
      <c r="BA175" s="407"/>
      <c r="BB175" s="697"/>
      <c r="BC175" s="697"/>
      <c r="BD175" s="697"/>
      <c r="BE175" s="697"/>
      <c r="BF175" s="697"/>
      <c r="BG175" s="408"/>
      <c r="BH175" s="408"/>
      <c r="BI175" s="698"/>
      <c r="BJ175" s="698"/>
      <c r="BK175" s="698"/>
      <c r="BL175" s="698"/>
      <c r="BM175" s="698"/>
      <c r="BN175" s="698"/>
      <c r="BO175" s="698"/>
      <c r="CQ175" s="421"/>
      <c r="CR175" s="421"/>
      <c r="CS175" s="421"/>
      <c r="CT175" s="421"/>
      <c r="CU175" s="422"/>
      <c r="CV175" s="422"/>
      <c r="CW175" s="422"/>
      <c r="CX175" s="422"/>
      <c r="CY175" s="422"/>
      <c r="CZ175" s="422"/>
      <c r="DA175" s="422"/>
      <c r="DB175" s="422"/>
      <c r="DC175" s="421"/>
      <c r="DD175" s="421"/>
      <c r="DE175" s="421"/>
      <c r="DN175" s="421"/>
      <c r="DO175" s="422"/>
      <c r="DP175" s="422"/>
      <c r="DQ175" s="422"/>
      <c r="DR175" s="422"/>
      <c r="DS175" s="422"/>
      <c r="DT175" s="422"/>
      <c r="DU175" s="422"/>
      <c r="DV175" s="15"/>
    </row>
    <row r="176" spans="10:128" ht="3" customHeight="1" x14ac:dyDescent="0.25">
      <c r="J176" s="403"/>
      <c r="K176" s="411"/>
      <c r="L176" s="411"/>
      <c r="M176" s="411"/>
      <c r="N176" s="411"/>
      <c r="O176" s="706"/>
      <c r="P176" s="706"/>
      <c r="Q176" s="706"/>
      <c r="R176" s="706"/>
      <c r="S176" s="706"/>
      <c r="T176" s="706"/>
      <c r="U176" s="706"/>
      <c r="V176" s="404"/>
      <c r="W176" s="407"/>
      <c r="X176" s="706"/>
      <c r="Y176" s="706"/>
      <c r="Z176" s="706"/>
      <c r="AA176" s="706"/>
      <c r="AB176" s="706"/>
      <c r="AC176" s="706"/>
      <c r="AD176" s="404"/>
      <c r="AE176" s="705"/>
      <c r="AF176" s="705"/>
      <c r="AG176" s="705"/>
      <c r="AH176" s="705"/>
      <c r="AI176" s="705"/>
      <c r="AJ176" s="705"/>
      <c r="AK176" s="705"/>
      <c r="AL176" s="705"/>
      <c r="AM176" s="407"/>
      <c r="AN176" s="407"/>
      <c r="AO176" s="413"/>
      <c r="AP176" s="413"/>
      <c r="AQ176" s="413"/>
      <c r="AR176" s="407"/>
      <c r="AS176" s="706"/>
      <c r="AT176" s="706"/>
      <c r="AU176" s="706"/>
      <c r="AV176" s="706"/>
      <c r="AW176" s="706"/>
      <c r="AX176" s="706"/>
      <c r="AY176" s="706"/>
      <c r="AZ176" s="706"/>
      <c r="BA176" s="407"/>
      <c r="BB176" s="697"/>
      <c r="BC176" s="697"/>
      <c r="BD176" s="697"/>
      <c r="BE176" s="697"/>
      <c r="BF176" s="697"/>
      <c r="BG176" s="408"/>
      <c r="BH176" s="408"/>
      <c r="BI176" s="698"/>
      <c r="BJ176" s="698"/>
      <c r="BK176" s="698"/>
      <c r="BL176" s="698"/>
      <c r="BM176" s="698"/>
      <c r="BN176" s="698"/>
      <c r="BO176" s="698"/>
      <c r="CQ176" s="421"/>
      <c r="CR176" s="421"/>
      <c r="CS176" s="421"/>
      <c r="CT176" s="421"/>
      <c r="CU176" s="422"/>
      <c r="CV176" s="422"/>
      <c r="CW176" s="422"/>
      <c r="CX176" s="422"/>
      <c r="CY176" s="422"/>
      <c r="CZ176" s="422"/>
      <c r="DA176" s="422"/>
      <c r="DB176" s="422"/>
      <c r="DC176" s="421"/>
      <c r="DD176" s="421"/>
      <c r="DE176" s="421"/>
      <c r="DN176" s="700">
        <f>data4!EC2</f>
        <v>0</v>
      </c>
      <c r="DO176" s="700"/>
      <c r="DP176" s="700"/>
      <c r="DQ176" s="700"/>
      <c r="DR176" s="700"/>
      <c r="DS176" s="700"/>
      <c r="DT176" s="700"/>
      <c r="DU176" s="700"/>
      <c r="DV176" s="15"/>
    </row>
    <row r="177" spans="10:127" ht="3" customHeight="1" x14ac:dyDescent="0.25">
      <c r="J177" s="403"/>
      <c r="K177" s="411"/>
      <c r="L177" s="411"/>
      <c r="M177" s="411"/>
      <c r="N177" s="411"/>
      <c r="O177" s="706"/>
      <c r="P177" s="706"/>
      <c r="Q177" s="706"/>
      <c r="R177" s="706"/>
      <c r="S177" s="706"/>
      <c r="T177" s="706"/>
      <c r="U177" s="706"/>
      <c r="V177" s="404"/>
      <c r="W177" s="407"/>
      <c r="X177" s="706"/>
      <c r="Y177" s="706"/>
      <c r="Z177" s="706"/>
      <c r="AA177" s="706"/>
      <c r="AB177" s="706"/>
      <c r="AC177" s="706"/>
      <c r="AD177" s="404"/>
      <c r="AE177" s="705"/>
      <c r="AF177" s="705"/>
      <c r="AG177" s="705"/>
      <c r="AH177" s="705"/>
      <c r="AI177" s="705"/>
      <c r="AJ177" s="705"/>
      <c r="AK177" s="705"/>
      <c r="AL177" s="705"/>
      <c r="AM177" s="407"/>
      <c r="AN177" s="407"/>
      <c r="AO177" s="413"/>
      <c r="AP177" s="413"/>
      <c r="AQ177" s="413"/>
      <c r="AR177" s="407"/>
      <c r="AS177" s="706"/>
      <c r="AT177" s="706"/>
      <c r="AU177" s="706"/>
      <c r="AV177" s="706"/>
      <c r="AW177" s="706"/>
      <c r="AX177" s="706"/>
      <c r="AY177" s="706"/>
      <c r="AZ177" s="706"/>
      <c r="BA177" s="407"/>
      <c r="BB177" s="697"/>
      <c r="BC177" s="697"/>
      <c r="BD177" s="697"/>
      <c r="BE177" s="697"/>
      <c r="BF177" s="697"/>
      <c r="BG177" s="408"/>
      <c r="BH177" s="408"/>
      <c r="BI177" s="698"/>
      <c r="BJ177" s="698"/>
      <c r="BK177" s="698"/>
      <c r="BL177" s="698"/>
      <c r="BM177" s="698"/>
      <c r="BN177" s="698"/>
      <c r="BO177" s="698"/>
      <c r="CQ177" s="421"/>
      <c r="CR177" s="421"/>
      <c r="CS177" s="421"/>
      <c r="CT177" s="421"/>
      <c r="CU177" s="422"/>
      <c r="CV177" s="422"/>
      <c r="CW177" s="422"/>
      <c r="CX177" s="422"/>
      <c r="CY177" s="422"/>
      <c r="CZ177" s="422"/>
      <c r="DA177" s="422"/>
      <c r="DB177" s="422"/>
      <c r="DC177" s="421"/>
      <c r="DD177" s="421"/>
      <c r="DE177" s="421"/>
      <c r="DN177" s="700"/>
      <c r="DO177" s="700"/>
      <c r="DP177" s="700"/>
      <c r="DQ177" s="700"/>
      <c r="DR177" s="700"/>
      <c r="DS177" s="700"/>
      <c r="DT177" s="700"/>
      <c r="DU177" s="700"/>
      <c r="DV177" s="14"/>
    </row>
    <row r="178" spans="10:127" ht="3" customHeight="1" x14ac:dyDescent="0.25">
      <c r="J178" s="403"/>
      <c r="K178" s="411"/>
      <c r="L178" s="411"/>
      <c r="M178" s="411"/>
      <c r="N178" s="411"/>
      <c r="O178" s="408"/>
      <c r="P178" s="408"/>
      <c r="Q178" s="408"/>
      <c r="R178" s="408"/>
      <c r="S178" s="408"/>
      <c r="T178" s="408"/>
      <c r="U178" s="408"/>
      <c r="V178" s="408"/>
      <c r="W178" s="408"/>
      <c r="X178" s="408"/>
      <c r="Y178" s="408"/>
      <c r="Z178" s="408"/>
      <c r="AA178" s="408"/>
      <c r="AB178" s="408"/>
      <c r="AC178" s="408"/>
      <c r="AD178" s="408"/>
      <c r="AE178" s="419"/>
      <c r="AF178" s="419"/>
      <c r="AG178" s="419"/>
      <c r="AH178" s="419"/>
      <c r="AI178" s="419"/>
      <c r="AJ178" s="419"/>
      <c r="AK178" s="419"/>
      <c r="AL178" s="419"/>
      <c r="AM178" s="408"/>
      <c r="AN178" s="408"/>
      <c r="AO178" s="408"/>
      <c r="AP178" s="408"/>
      <c r="AQ178" s="408"/>
      <c r="AR178" s="408"/>
      <c r="BA178" s="408"/>
      <c r="BB178" s="440"/>
      <c r="BC178" s="440"/>
      <c r="BD178" s="440"/>
      <c r="BE178" s="440"/>
      <c r="BF178" s="441"/>
      <c r="BG178" s="408"/>
      <c r="BH178" s="408"/>
      <c r="BI178" s="414"/>
      <c r="BJ178" s="414"/>
      <c r="BK178" s="414"/>
      <c r="BL178" s="414"/>
      <c r="BM178" s="414"/>
      <c r="BN178" s="414"/>
      <c r="BO178" s="414"/>
      <c r="CQ178" s="421"/>
      <c r="CR178" s="421"/>
      <c r="CS178" s="421"/>
      <c r="CT178" s="421"/>
      <c r="CU178" s="422"/>
      <c r="CV178" s="422"/>
      <c r="CW178" s="422"/>
      <c r="CX178" s="422"/>
      <c r="CY178" s="422"/>
      <c r="CZ178" s="422"/>
      <c r="DA178" s="422"/>
      <c r="DB178" s="422"/>
      <c r="DC178" s="421"/>
      <c r="DD178" s="421"/>
      <c r="DE178" s="421"/>
      <c r="DN178" s="700"/>
      <c r="DO178" s="700"/>
      <c r="DP178" s="700"/>
      <c r="DQ178" s="700"/>
      <c r="DR178" s="700"/>
      <c r="DS178" s="700"/>
      <c r="DT178" s="700"/>
      <c r="DU178" s="700"/>
    </row>
    <row r="179" spans="10:127" ht="3" customHeight="1" x14ac:dyDescent="0.25">
      <c r="J179" s="403"/>
      <c r="K179" s="411"/>
      <c r="L179" s="411"/>
      <c r="M179" s="411"/>
      <c r="N179" s="411"/>
      <c r="O179" s="408"/>
      <c r="P179" s="408"/>
      <c r="Q179" s="408"/>
      <c r="R179" s="408"/>
      <c r="S179" s="408"/>
      <c r="T179" s="408"/>
      <c r="U179" s="408"/>
      <c r="V179" s="408"/>
      <c r="W179" s="408"/>
      <c r="X179" s="408"/>
      <c r="Y179" s="408"/>
      <c r="Z179" s="408"/>
      <c r="AA179" s="408"/>
      <c r="AB179" s="408"/>
      <c r="AC179" s="408"/>
      <c r="AD179" s="408"/>
      <c r="AE179" s="408"/>
      <c r="AF179" s="408"/>
      <c r="AG179" s="408"/>
      <c r="AH179" s="408"/>
      <c r="AI179" s="408"/>
      <c r="AJ179" s="408"/>
      <c r="AK179" s="408"/>
      <c r="AL179" s="408"/>
      <c r="AM179" s="408"/>
      <c r="AN179" s="408"/>
      <c r="AO179" s="408"/>
      <c r="AP179" s="408"/>
      <c r="AQ179" s="408"/>
      <c r="AR179" s="408"/>
      <c r="BA179" s="408"/>
      <c r="BB179" s="443"/>
      <c r="BC179" s="443"/>
      <c r="BD179" s="443"/>
      <c r="BE179" s="443"/>
      <c r="BF179" s="444"/>
      <c r="BG179" s="408"/>
      <c r="BH179" s="408"/>
      <c r="BI179" s="414"/>
      <c r="BJ179" s="414"/>
      <c r="BK179" s="414"/>
      <c r="BL179" s="414"/>
      <c r="BM179" s="414"/>
      <c r="BN179" s="414"/>
      <c r="BO179" s="414"/>
      <c r="CQ179" s="421"/>
      <c r="CR179" s="421"/>
      <c r="CS179" s="421"/>
      <c r="CT179" s="421"/>
      <c r="CU179" s="422"/>
      <c r="CV179" s="422"/>
      <c r="CW179" s="422"/>
      <c r="CX179" s="422"/>
      <c r="CY179" s="422"/>
      <c r="CZ179" s="422"/>
      <c r="DA179" s="422"/>
      <c r="DB179" s="422"/>
      <c r="DC179" s="421"/>
      <c r="DD179" s="421"/>
      <c r="DE179" s="421"/>
      <c r="DN179" s="421"/>
      <c r="DO179" s="421"/>
      <c r="DP179" s="421"/>
      <c r="DQ179" s="421"/>
      <c r="DR179" s="421"/>
      <c r="DS179" s="421"/>
    </row>
    <row r="180" spans="10:127" ht="3" customHeight="1" x14ac:dyDescent="0.25">
      <c r="J180" s="403"/>
      <c r="K180" s="411"/>
      <c r="L180" s="411"/>
      <c r="M180" s="411"/>
      <c r="N180" s="411"/>
      <c r="O180" s="408"/>
      <c r="P180" s="408"/>
      <c r="Q180" s="408"/>
      <c r="R180" s="408"/>
      <c r="S180" s="408"/>
      <c r="T180" s="408"/>
      <c r="U180" s="408"/>
      <c r="V180" s="408"/>
      <c r="W180" s="408"/>
      <c r="X180" s="408"/>
      <c r="Y180" s="408"/>
      <c r="Z180" s="408"/>
      <c r="AA180" s="408"/>
      <c r="AB180" s="408"/>
      <c r="AC180" s="408"/>
      <c r="AD180" s="408"/>
      <c r="AE180" s="408"/>
      <c r="AF180" s="408"/>
      <c r="AG180" s="408"/>
      <c r="AH180" s="408"/>
      <c r="AI180" s="408"/>
      <c r="AJ180" s="408"/>
      <c r="AK180" s="408"/>
      <c r="AL180" s="408"/>
      <c r="AM180" s="408"/>
      <c r="AN180" s="408"/>
      <c r="AO180" s="408"/>
      <c r="AP180" s="408"/>
      <c r="AQ180" s="408"/>
      <c r="AR180" s="408"/>
      <c r="BA180" s="408"/>
      <c r="BB180" s="443"/>
      <c r="BC180" s="443"/>
      <c r="BD180" s="443"/>
      <c r="BE180" s="443"/>
      <c r="BF180" s="444"/>
      <c r="BG180" s="408"/>
      <c r="BH180" s="408"/>
      <c r="BI180" s="414"/>
      <c r="BJ180" s="414"/>
      <c r="BK180" s="414"/>
      <c r="BL180" s="414"/>
      <c r="BM180" s="414"/>
      <c r="BN180" s="414"/>
      <c r="BO180" s="414"/>
      <c r="CQ180" s="421"/>
      <c r="CR180" s="421"/>
      <c r="CS180" s="421"/>
      <c r="CT180" s="421"/>
      <c r="CU180" s="422"/>
      <c r="CV180" s="422"/>
      <c r="CW180" s="422"/>
      <c r="CX180" s="422"/>
      <c r="CY180" s="422"/>
      <c r="CZ180" s="422"/>
      <c r="DA180" s="422"/>
      <c r="DB180" s="422"/>
      <c r="DC180" s="421"/>
      <c r="DD180" s="421"/>
      <c r="DE180" s="421"/>
    </row>
    <row r="181" spans="10:127" ht="3" customHeight="1" x14ac:dyDescent="0.25">
      <c r="J181" s="403"/>
      <c r="K181" s="411"/>
      <c r="L181" s="411"/>
      <c r="M181" s="411"/>
      <c r="N181" s="411"/>
      <c r="O181" s="408"/>
      <c r="P181" s="408"/>
      <c r="Q181" s="408"/>
      <c r="R181" s="408"/>
      <c r="S181" s="408"/>
      <c r="T181" s="408"/>
      <c r="U181" s="408"/>
      <c r="V181" s="408"/>
      <c r="W181" s="408"/>
      <c r="X181" s="408"/>
      <c r="Y181" s="408"/>
      <c r="Z181" s="408"/>
      <c r="AA181" s="408"/>
      <c r="AB181" s="408"/>
      <c r="AC181" s="408"/>
      <c r="AD181" s="408"/>
      <c r="AE181" s="408"/>
      <c r="AF181" s="408"/>
      <c r="AG181" s="408"/>
      <c r="AH181" s="408"/>
      <c r="AI181" s="408"/>
      <c r="AJ181" s="408"/>
      <c r="AK181" s="408"/>
      <c r="AL181" s="408"/>
      <c r="AM181" s="408"/>
      <c r="AN181" s="408"/>
      <c r="AO181" s="408"/>
      <c r="AP181" s="408"/>
      <c r="AQ181" s="408"/>
      <c r="AR181" s="408"/>
      <c r="AS181" s="408"/>
      <c r="AT181" s="408"/>
      <c r="AU181" s="408"/>
      <c r="AV181" s="408"/>
      <c r="AW181" s="408"/>
      <c r="AX181" s="408"/>
      <c r="AY181" s="408"/>
      <c r="AZ181" s="408"/>
      <c r="BA181" s="408"/>
      <c r="BB181" s="443"/>
      <c r="BC181" s="443"/>
      <c r="BD181" s="443"/>
      <c r="BE181" s="443"/>
      <c r="BF181" s="444"/>
      <c r="BG181" s="408"/>
      <c r="BH181" s="408"/>
      <c r="BI181" s="414"/>
      <c r="BJ181" s="414"/>
      <c r="BK181" s="414"/>
      <c r="BL181" s="414"/>
      <c r="BM181" s="414"/>
      <c r="BN181" s="414"/>
      <c r="BO181" s="414"/>
      <c r="CQ181" s="421"/>
      <c r="CR181" s="421"/>
      <c r="CS181" s="421"/>
      <c r="CT181" s="421"/>
      <c r="CU181" s="422"/>
      <c r="CV181" s="422"/>
      <c r="CW181" s="422"/>
      <c r="CX181" s="422"/>
      <c r="CY181" s="422"/>
      <c r="CZ181" s="422"/>
      <c r="DA181" s="422"/>
      <c r="DB181" s="422"/>
      <c r="DC181" s="421"/>
      <c r="DD181" s="421"/>
      <c r="DE181" s="421"/>
      <c r="DM181" s="421"/>
    </row>
    <row r="182" spans="10:127" ht="3" customHeight="1" x14ac:dyDescent="0.25">
      <c r="J182" s="403"/>
      <c r="K182" s="411"/>
      <c r="L182" s="411"/>
      <c r="M182" s="411"/>
      <c r="N182" s="411"/>
      <c r="O182" s="408"/>
      <c r="P182" s="408"/>
      <c r="Q182" s="408"/>
      <c r="R182" s="408"/>
      <c r="S182" s="408"/>
      <c r="T182" s="408"/>
      <c r="U182" s="408"/>
      <c r="V182" s="408"/>
      <c r="W182" s="408"/>
      <c r="X182" s="408"/>
      <c r="Y182" s="408"/>
      <c r="Z182" s="408"/>
      <c r="AA182" s="408"/>
      <c r="AB182" s="408"/>
      <c r="AC182" s="408"/>
      <c r="AD182" s="408"/>
      <c r="AE182" s="408"/>
      <c r="AF182" s="408"/>
      <c r="AG182" s="408"/>
      <c r="AH182" s="408"/>
      <c r="AI182" s="408"/>
      <c r="AJ182" s="408"/>
      <c r="AK182" s="408"/>
      <c r="AL182" s="408"/>
      <c r="AM182" s="408"/>
      <c r="AN182" s="408"/>
      <c r="AO182" s="408"/>
      <c r="AP182" s="408"/>
      <c r="AQ182" s="408"/>
      <c r="AR182" s="408"/>
      <c r="AS182" s="408"/>
      <c r="AT182" s="408"/>
      <c r="AU182" s="408"/>
      <c r="AV182" s="408"/>
      <c r="AW182" s="408"/>
      <c r="AX182" s="408"/>
      <c r="AY182" s="408"/>
      <c r="AZ182" s="408"/>
      <c r="BA182" s="408"/>
      <c r="BB182" s="443"/>
      <c r="BC182" s="443"/>
      <c r="BD182" s="443"/>
      <c r="BE182" s="443"/>
      <c r="BF182" s="444"/>
      <c r="BG182" s="408"/>
      <c r="BH182" s="408"/>
      <c r="BI182" s="414"/>
      <c r="BJ182" s="414"/>
      <c r="BK182" s="414"/>
      <c r="BL182" s="414"/>
      <c r="BM182" s="414"/>
      <c r="BN182" s="414"/>
      <c r="BO182" s="414"/>
      <c r="CQ182" s="421"/>
      <c r="CR182" s="421"/>
      <c r="CS182" s="421"/>
      <c r="CT182" s="421"/>
      <c r="CU182" s="422"/>
      <c r="CV182" s="422"/>
      <c r="CW182" s="422"/>
      <c r="CX182" s="422"/>
      <c r="CY182" s="422"/>
      <c r="CZ182" s="422"/>
      <c r="DA182" s="422"/>
      <c r="DB182" s="422"/>
      <c r="DC182" s="421"/>
      <c r="DD182" s="421"/>
      <c r="DE182" s="421"/>
    </row>
    <row r="183" spans="10:127" ht="3" customHeight="1" x14ac:dyDescent="0.25">
      <c r="J183" s="403"/>
      <c r="K183" s="411"/>
      <c r="L183" s="411"/>
      <c r="M183" s="411"/>
      <c r="N183" s="411"/>
      <c r="O183" s="408"/>
      <c r="P183" s="408"/>
      <c r="Q183" s="408"/>
      <c r="R183" s="408"/>
      <c r="S183" s="408"/>
      <c r="T183" s="408"/>
      <c r="U183" s="408"/>
      <c r="V183" s="408"/>
      <c r="W183" s="408"/>
      <c r="X183" s="408"/>
      <c r="Y183" s="408"/>
      <c r="Z183" s="408"/>
      <c r="AA183" s="408"/>
      <c r="AB183" s="408"/>
      <c r="AC183" s="408"/>
      <c r="AD183" s="408"/>
      <c r="AE183" s="408"/>
      <c r="AF183" s="408"/>
      <c r="AG183" s="408"/>
      <c r="AH183" s="408"/>
      <c r="AI183" s="408"/>
      <c r="AJ183" s="408"/>
      <c r="AK183" s="408"/>
      <c r="AL183" s="408"/>
      <c r="AM183" s="408"/>
      <c r="AN183" s="408"/>
      <c r="AO183" s="408"/>
      <c r="AP183" s="408"/>
      <c r="AQ183" s="408"/>
      <c r="AR183" s="408"/>
      <c r="BA183" s="408"/>
      <c r="BB183" s="420"/>
      <c r="BC183" s="420"/>
      <c r="BD183" s="420"/>
      <c r="BE183" s="420"/>
      <c r="BF183" s="408"/>
      <c r="BG183" s="408"/>
      <c r="BH183" s="408"/>
      <c r="BI183" s="414"/>
      <c r="BJ183" s="414"/>
      <c r="BK183" s="414"/>
      <c r="BL183" s="414"/>
      <c r="BM183" s="414"/>
      <c r="BN183" s="414"/>
      <c r="BO183" s="414"/>
      <c r="CQ183" s="421"/>
      <c r="CR183" s="421"/>
      <c r="CS183" s="421"/>
      <c r="CT183" s="421"/>
      <c r="CU183" s="422"/>
      <c r="CV183" s="422"/>
      <c r="CW183" s="422"/>
      <c r="CX183" s="422"/>
      <c r="CY183" s="422"/>
      <c r="CZ183" s="422"/>
      <c r="DA183" s="422"/>
      <c r="DB183" s="422"/>
      <c r="DC183" s="421"/>
      <c r="DD183" s="421"/>
      <c r="DE183" s="421"/>
      <c r="DL183" s="421"/>
    </row>
    <row r="184" spans="10:127" ht="3" customHeight="1" x14ac:dyDescent="0.25">
      <c r="BI184" s="220"/>
      <c r="BJ184" s="220"/>
      <c r="BK184" s="220"/>
      <c r="BL184" s="220"/>
      <c r="BM184" s="220"/>
      <c r="BN184" s="220"/>
      <c r="BO184" s="220"/>
      <c r="BS184" s="421"/>
      <c r="BT184" s="421"/>
      <c r="BU184" s="421"/>
      <c r="BV184" s="421"/>
      <c r="BW184" s="421"/>
      <c r="BX184" s="421"/>
      <c r="BY184" s="421"/>
      <c r="BZ184" s="421"/>
      <c r="CA184" s="421"/>
      <c r="CL184" s="421"/>
      <c r="CM184" s="421"/>
      <c r="CN184" s="421"/>
      <c r="CO184" s="421"/>
      <c r="CP184" s="421"/>
      <c r="CQ184" s="421"/>
      <c r="CR184" s="421"/>
      <c r="CS184" s="421"/>
      <c r="DD184" s="421"/>
      <c r="DE184" s="421"/>
      <c r="DF184" s="421"/>
      <c r="DG184" s="421"/>
      <c r="DH184" s="421"/>
      <c r="DI184" s="421"/>
      <c r="DJ184" s="421"/>
      <c r="DK184" s="421"/>
      <c r="DL184" s="421"/>
    </row>
    <row r="185" spans="10:127" ht="3" customHeight="1" x14ac:dyDescent="0.25">
      <c r="BI185" s="220"/>
      <c r="BJ185" s="220"/>
      <c r="BK185" s="220"/>
      <c r="BL185" s="220"/>
      <c r="BM185" s="220"/>
      <c r="BN185" s="220"/>
      <c r="BO185" s="220"/>
      <c r="BS185" s="421"/>
      <c r="BT185" s="421"/>
      <c r="BU185" s="421"/>
      <c r="BV185" s="421"/>
      <c r="BW185" s="421"/>
      <c r="BX185" s="421"/>
      <c r="BY185" s="421"/>
      <c r="BZ185" s="421"/>
      <c r="CA185" s="421"/>
      <c r="CL185" s="421"/>
      <c r="CM185" s="421"/>
      <c r="CN185" s="421"/>
      <c r="CO185" s="421"/>
      <c r="CP185" s="421"/>
      <c r="CQ185" s="421"/>
      <c r="CR185" s="421"/>
      <c r="CS185" s="421"/>
      <c r="DD185" s="421"/>
      <c r="DE185" s="421"/>
      <c r="DF185" s="421"/>
      <c r="DG185" s="421"/>
      <c r="DH185" s="421"/>
      <c r="DI185" s="421"/>
      <c r="DJ185" s="421"/>
      <c r="DK185" s="421"/>
      <c r="DL185" s="421"/>
      <c r="DN185" s="660"/>
      <c r="DO185" s="660"/>
      <c r="DP185" s="660"/>
      <c r="DQ185" s="660"/>
      <c r="DR185" s="660"/>
      <c r="DS185" s="660"/>
      <c r="DT185" s="660"/>
      <c r="DU185" s="421"/>
      <c r="DV185" s="421"/>
    </row>
    <row r="186" spans="10:127" ht="3" customHeight="1" x14ac:dyDescent="0.25">
      <c r="BI186" s="220"/>
      <c r="BJ186" s="220"/>
      <c r="BK186" s="220"/>
      <c r="BL186" s="220"/>
      <c r="BM186" s="220"/>
      <c r="BN186" s="220"/>
      <c r="BO186" s="220"/>
      <c r="BS186" s="421"/>
      <c r="BT186" s="421"/>
      <c r="BU186" s="421"/>
      <c r="BV186" s="421"/>
      <c r="BW186" s="421"/>
      <c r="BX186" s="421"/>
      <c r="BY186" s="421"/>
      <c r="BZ186" s="421"/>
      <c r="CA186" s="421"/>
      <c r="CL186" s="421"/>
      <c r="CM186" s="421"/>
      <c r="CN186" s="421"/>
      <c r="CO186" s="421"/>
      <c r="CP186" s="421"/>
      <c r="CQ186" s="421"/>
      <c r="CR186" s="421"/>
      <c r="CS186" s="421"/>
      <c r="DD186" s="421"/>
      <c r="DE186" s="421"/>
      <c r="DF186" s="421"/>
      <c r="DG186" s="421"/>
      <c r="DH186" s="421"/>
      <c r="DI186" s="421"/>
      <c r="DJ186" s="421"/>
      <c r="DK186" s="421"/>
      <c r="DL186" s="421"/>
      <c r="DN186" s="660"/>
      <c r="DO186" s="660"/>
      <c r="DP186" s="660"/>
      <c r="DQ186" s="660"/>
      <c r="DR186" s="660"/>
      <c r="DS186" s="660"/>
      <c r="DT186" s="660"/>
      <c r="DU186" s="421"/>
      <c r="DV186" s="421"/>
    </row>
    <row r="187" spans="10:127" ht="3" customHeight="1" x14ac:dyDescent="0.25">
      <c r="BI187" s="221"/>
      <c r="BJ187" s="221"/>
      <c r="BK187" s="221"/>
      <c r="BL187" s="221"/>
      <c r="BM187" s="221"/>
      <c r="BN187" s="221"/>
      <c r="BO187" s="221"/>
      <c r="BS187" s="421"/>
      <c r="BT187" s="421"/>
      <c r="BU187" s="421"/>
      <c r="BV187" s="421"/>
      <c r="BW187" s="421"/>
      <c r="BX187" s="421"/>
      <c r="BY187" s="421"/>
      <c r="BZ187" s="421"/>
      <c r="CA187" s="421"/>
      <c r="CL187" s="421"/>
      <c r="CM187" s="421"/>
      <c r="CN187" s="421"/>
      <c r="CO187" s="421"/>
      <c r="CP187" s="421"/>
      <c r="CQ187" s="421"/>
      <c r="CR187" s="421"/>
      <c r="CS187" s="421"/>
      <c r="DD187" s="421"/>
      <c r="DE187" s="421"/>
      <c r="DF187" s="421"/>
      <c r="DG187" s="421"/>
      <c r="DH187" s="421"/>
      <c r="DI187" s="421"/>
      <c r="DJ187" s="421"/>
      <c r="DK187" s="421"/>
      <c r="DL187" s="421"/>
      <c r="DM187" s="660"/>
      <c r="DN187" s="660"/>
      <c r="DO187" s="660"/>
      <c r="DP187" s="660"/>
      <c r="DQ187" s="660"/>
      <c r="DR187" s="660"/>
      <c r="DS187" s="660"/>
      <c r="DT187" s="660"/>
      <c r="DU187" s="421"/>
      <c r="DV187" s="421"/>
    </row>
    <row r="188" spans="10:127" ht="3" customHeight="1" x14ac:dyDescent="0.25">
      <c r="BI188" s="221"/>
      <c r="BJ188" s="221"/>
      <c r="BK188" s="221"/>
      <c r="BL188" s="221"/>
      <c r="BM188" s="221"/>
      <c r="BN188" s="221"/>
      <c r="BO188" s="221"/>
      <c r="BU188" s="421"/>
      <c r="BV188" s="421"/>
      <c r="BW188" s="421"/>
      <c r="BX188" s="421"/>
      <c r="BY188" s="421"/>
      <c r="BZ188" s="421"/>
      <c r="CA188" s="421"/>
      <c r="CB188" s="660"/>
      <c r="CC188" s="660"/>
      <c r="CD188" s="660"/>
      <c r="CE188" s="660"/>
      <c r="CF188" s="660"/>
      <c r="CG188" s="660"/>
      <c r="CH188" s="660"/>
      <c r="CI188" s="421"/>
      <c r="CJ188" s="421"/>
      <c r="CK188" s="421"/>
      <c r="CL188" s="421"/>
      <c r="CM188" s="421"/>
      <c r="CN188" s="421"/>
      <c r="CO188" s="421"/>
      <c r="CP188" s="421"/>
      <c r="CQ188" s="421"/>
      <c r="CR188" s="421"/>
      <c r="CS188" s="421"/>
      <c r="CT188" s="660"/>
      <c r="CU188" s="660"/>
      <c r="CV188" s="660"/>
      <c r="CW188" s="660"/>
      <c r="CX188" s="660"/>
      <c r="CY188" s="660"/>
      <c r="CZ188" s="660"/>
      <c r="DA188" s="421"/>
      <c r="DB188" s="421"/>
      <c r="DC188" s="421"/>
      <c r="DD188" s="421"/>
      <c r="DE188" s="421"/>
      <c r="DF188" s="421"/>
      <c r="DG188" s="421"/>
      <c r="DH188" s="421"/>
      <c r="DI188" s="421"/>
      <c r="DJ188" s="421"/>
      <c r="DK188" s="421"/>
      <c r="DL188" s="421"/>
      <c r="DM188" s="660"/>
      <c r="DN188" s="660"/>
      <c r="DO188" s="660"/>
      <c r="DP188" s="660"/>
      <c r="DQ188" s="660"/>
      <c r="DR188" s="660"/>
      <c r="DS188" s="660"/>
      <c r="DT188" s="660"/>
      <c r="DU188" s="421"/>
      <c r="DV188" s="421"/>
      <c r="DW188" s="421"/>
    </row>
    <row r="189" spans="10:127" ht="3" customHeight="1" x14ac:dyDescent="0.25">
      <c r="BI189" s="221"/>
      <c r="BJ189" s="221"/>
      <c r="BK189" s="221"/>
      <c r="BL189" s="221"/>
      <c r="BM189" s="221"/>
      <c r="BN189" s="221"/>
      <c r="BO189" s="221"/>
      <c r="BU189" s="421"/>
      <c r="BV189" s="421"/>
      <c r="BW189" s="421"/>
      <c r="BX189" s="421"/>
      <c r="BY189" s="421"/>
      <c r="BZ189" s="421"/>
      <c r="CA189" s="421"/>
      <c r="CB189" s="660"/>
      <c r="CC189" s="660"/>
      <c r="CD189" s="660"/>
      <c r="CE189" s="660"/>
      <c r="CF189" s="660"/>
      <c r="CG189" s="660"/>
      <c r="CH189" s="660"/>
      <c r="CI189" s="421"/>
      <c r="CJ189" s="421"/>
      <c r="CK189" s="421"/>
      <c r="CL189" s="421"/>
      <c r="CM189" s="421"/>
      <c r="CN189" s="421"/>
      <c r="CO189" s="421"/>
      <c r="CP189" s="421"/>
      <c r="CQ189" s="421"/>
      <c r="CR189" s="421"/>
      <c r="CS189" s="421"/>
      <c r="CT189" s="660"/>
      <c r="CU189" s="660"/>
      <c r="CV189" s="660"/>
      <c r="CW189" s="660"/>
      <c r="CX189" s="660"/>
      <c r="CY189" s="660"/>
      <c r="CZ189" s="660"/>
      <c r="DA189" s="421"/>
      <c r="DB189" s="421"/>
      <c r="DC189" s="421"/>
      <c r="DD189" s="421"/>
      <c r="DE189" s="421"/>
      <c r="DF189" s="421"/>
      <c r="DG189" s="421"/>
      <c r="DH189" s="421"/>
      <c r="DI189" s="421"/>
      <c r="DJ189" s="421"/>
      <c r="DK189" s="421"/>
      <c r="DL189" s="421"/>
      <c r="DM189" s="660"/>
      <c r="DW189" s="421"/>
    </row>
    <row r="190" spans="10:127" ht="3" customHeight="1" x14ac:dyDescent="0.25">
      <c r="BI190" s="221"/>
      <c r="BJ190" s="221"/>
      <c r="BK190" s="221"/>
      <c r="BL190" s="221"/>
      <c r="BM190" s="221"/>
      <c r="BN190" s="221"/>
      <c r="BO190" s="221"/>
      <c r="BU190" s="421"/>
      <c r="BV190" s="421"/>
      <c r="BW190" s="421"/>
      <c r="BX190" s="421"/>
      <c r="BY190" s="421"/>
      <c r="BZ190" s="421"/>
      <c r="CA190" s="421"/>
      <c r="CB190" s="660"/>
      <c r="CC190" s="660"/>
      <c r="CD190" s="660"/>
      <c r="CE190" s="660"/>
      <c r="CF190" s="660"/>
      <c r="CG190" s="660"/>
      <c r="CH190" s="660"/>
      <c r="CI190" s="421"/>
      <c r="CJ190" s="421"/>
      <c r="CK190" s="421"/>
      <c r="CL190" s="421"/>
      <c r="CM190" s="421"/>
      <c r="CN190" s="421"/>
      <c r="CO190" s="421"/>
      <c r="CP190" s="421"/>
      <c r="CQ190" s="421"/>
      <c r="CR190" s="421"/>
      <c r="CS190" s="421"/>
      <c r="CT190" s="660"/>
      <c r="CU190" s="660"/>
      <c r="CV190" s="660"/>
      <c r="CW190" s="660"/>
      <c r="CX190" s="660"/>
      <c r="CY190" s="660"/>
      <c r="CZ190" s="660"/>
      <c r="DA190" s="421"/>
      <c r="DB190" s="421"/>
      <c r="DC190" s="421"/>
      <c r="DD190" s="422"/>
      <c r="DE190" s="421"/>
      <c r="DF190" s="421"/>
      <c r="DG190" s="421"/>
      <c r="DH190" s="421"/>
      <c r="DI190" s="421"/>
      <c r="DJ190" s="421"/>
      <c r="DK190" s="421"/>
      <c r="DL190" s="421"/>
      <c r="DM190" s="660"/>
      <c r="DW190" s="421"/>
    </row>
    <row r="191" spans="10:127" ht="3" customHeight="1" x14ac:dyDescent="0.25">
      <c r="BU191" s="421"/>
      <c r="BV191" s="421"/>
      <c r="BW191" s="421"/>
      <c r="BX191" s="421"/>
      <c r="BY191" s="421"/>
      <c r="BZ191" s="421"/>
      <c r="CA191" s="421"/>
      <c r="CB191" s="660"/>
      <c r="CC191" s="660"/>
      <c r="CD191" s="660"/>
      <c r="CE191" s="660"/>
      <c r="CF191" s="660"/>
      <c r="CG191" s="660"/>
      <c r="CH191" s="660"/>
      <c r="CI191" s="421"/>
      <c r="CJ191" s="421"/>
      <c r="CK191" s="421"/>
      <c r="CL191" s="421"/>
      <c r="CM191" s="421"/>
      <c r="CN191" s="421"/>
      <c r="CO191" s="421"/>
      <c r="CP191" s="421"/>
      <c r="CQ191" s="421"/>
      <c r="CR191" s="421"/>
      <c r="CS191" s="421"/>
      <c r="CT191" s="660"/>
      <c r="CU191" s="660"/>
      <c r="CV191" s="660"/>
      <c r="CW191" s="660"/>
      <c r="CX191" s="660"/>
      <c r="CY191" s="660"/>
      <c r="CZ191" s="660"/>
      <c r="DA191" s="421"/>
      <c r="DB191" s="421"/>
      <c r="DC191" s="421"/>
      <c r="DD191" s="421"/>
      <c r="DE191" s="421"/>
      <c r="DF191" s="421"/>
      <c r="DG191" s="421"/>
      <c r="DH191" s="421"/>
      <c r="DI191" s="421"/>
      <c r="DJ191" s="421"/>
      <c r="DK191" s="421"/>
      <c r="DL191" s="421"/>
      <c r="DW191" s="421"/>
    </row>
  </sheetData>
  <sheetProtection algorithmName="SHA-512" hashValue="SS1Cs3EKL3TCSX0XkDJqWG0xneZ6tEMYFLKwM6EJ7jc3I8JEOXn0dTAVPSRnkNPPvdKXvrgSEQgMouA4xDYXXw==" saltValue="txZ087ofITa1g5cRhSxHYQ==" spinCount="100000" sheet="1" formatCells="0" formatColumns="0" formatRows="0" insertColumns="0" insertRows="0" deleteColumns="0" deleteRows="0"/>
  <mergeCells count="222">
    <mergeCell ref="A5:F8"/>
    <mergeCell ref="DK46:DO49"/>
    <mergeCell ref="DD46:DI49"/>
    <mergeCell ref="DN73:DO75"/>
    <mergeCell ref="CU78:DD80"/>
    <mergeCell ref="CX74:DD76"/>
    <mergeCell ref="CF46:CH49"/>
    <mergeCell ref="CI46:CL49"/>
    <mergeCell ref="CW46:CZ49"/>
    <mergeCell ref="DN60:DU62"/>
    <mergeCell ref="DN56:DU58"/>
    <mergeCell ref="DN64:DU66"/>
    <mergeCell ref="CU56:DD58"/>
    <mergeCell ref="CU60:DD62"/>
    <mergeCell ref="CU64:DD66"/>
    <mergeCell ref="CC23:DQ45"/>
    <mergeCell ref="AE73:AL75"/>
    <mergeCell ref="K73:K75"/>
    <mergeCell ref="AO63:AP65"/>
    <mergeCell ref="AO73:AP75"/>
    <mergeCell ref="U4:AE7"/>
    <mergeCell ref="L36:M38"/>
    <mergeCell ref="L45:M47"/>
    <mergeCell ref="L63:M65"/>
    <mergeCell ref="DN172:DU174"/>
    <mergeCell ref="DN176:DU178"/>
    <mergeCell ref="CC145:CK149"/>
    <mergeCell ref="CP145:CW149"/>
    <mergeCell ref="DN133:DU135"/>
    <mergeCell ref="DN137:DU139"/>
    <mergeCell ref="DN143:DU145"/>
    <mergeCell ref="DN147:DU149"/>
    <mergeCell ref="DN150:DU153"/>
    <mergeCell ref="DN155:DU157"/>
    <mergeCell ref="DN159:DU162"/>
    <mergeCell ref="DN167:DU170"/>
    <mergeCell ref="DN163:DU166"/>
    <mergeCell ref="DM120:DS122"/>
    <mergeCell ref="DM98:DS100"/>
    <mergeCell ref="DL88:DS90"/>
    <mergeCell ref="DP46:DR49"/>
    <mergeCell ref="CX100:DD103"/>
    <mergeCell ref="CU68:DD70"/>
    <mergeCell ref="CX123:DD125"/>
    <mergeCell ref="CX96:DD98"/>
    <mergeCell ref="CX105:DD107"/>
    <mergeCell ref="CU82:DD84"/>
    <mergeCell ref="CX87:DD89"/>
    <mergeCell ref="CX113:DD115"/>
    <mergeCell ref="DA46:DC49"/>
    <mergeCell ref="CS46:CV49"/>
    <mergeCell ref="DP73:DR75"/>
    <mergeCell ref="DN128:DU132"/>
    <mergeCell ref="L168:M170"/>
    <mergeCell ref="L137:M139"/>
    <mergeCell ref="AE63:AL65"/>
    <mergeCell ref="L109:M111"/>
    <mergeCell ref="O108:U111"/>
    <mergeCell ref="L118:M120"/>
    <mergeCell ref="L127:M129"/>
    <mergeCell ref="AE91:AL93"/>
    <mergeCell ref="O100:U102"/>
    <mergeCell ref="L100:M102"/>
    <mergeCell ref="O91:U93"/>
    <mergeCell ref="X82:AC84"/>
    <mergeCell ref="X109:AC111"/>
    <mergeCell ref="AO109:AP111"/>
    <mergeCell ref="AE109:AL111"/>
    <mergeCell ref="AS154:AZ157"/>
    <mergeCell ref="AS137:AZ139"/>
    <mergeCell ref="AO91:AP93"/>
    <mergeCell ref="X100:AC102"/>
    <mergeCell ref="AO137:AP139"/>
    <mergeCell ref="AO127:AP129"/>
    <mergeCell ref="X91:AC93"/>
    <mergeCell ref="DM108:DS110"/>
    <mergeCell ref="AS45:AZ47"/>
    <mergeCell ref="L73:M75"/>
    <mergeCell ref="X36:AC38"/>
    <mergeCell ref="X54:AC56"/>
    <mergeCell ref="AE45:AL47"/>
    <mergeCell ref="AE36:AL38"/>
    <mergeCell ref="AE54:AL56"/>
    <mergeCell ref="O36:U38"/>
    <mergeCell ref="O45:U47"/>
    <mergeCell ref="X45:AC47"/>
    <mergeCell ref="AS54:AZ56"/>
    <mergeCell ref="X63:AC65"/>
    <mergeCell ref="AE82:AL84"/>
    <mergeCell ref="AO100:AP102"/>
    <mergeCell ref="AO82:AP84"/>
    <mergeCell ref="A9:F11"/>
    <mergeCell ref="O127:U129"/>
    <mergeCell ref="O118:U120"/>
    <mergeCell ref="O137:U139"/>
    <mergeCell ref="B41:F46"/>
    <mergeCell ref="K36:K38"/>
    <mergeCell ref="K45:K47"/>
    <mergeCell ref="K54:K56"/>
    <mergeCell ref="K63:K65"/>
    <mergeCell ref="O82:U84"/>
    <mergeCell ref="O73:U75"/>
    <mergeCell ref="K82:K84"/>
    <mergeCell ref="K137:K139"/>
    <mergeCell ref="K127:K129"/>
    <mergeCell ref="K118:K120"/>
    <mergeCell ref="K109:K111"/>
    <mergeCell ref="L82:M84"/>
    <mergeCell ref="K91:K93"/>
    <mergeCell ref="K100:K102"/>
    <mergeCell ref="AO36:AP38"/>
    <mergeCell ref="J168:K170"/>
    <mergeCell ref="O63:U65"/>
    <mergeCell ref="L91:M93"/>
    <mergeCell ref="L54:M56"/>
    <mergeCell ref="O54:U56"/>
    <mergeCell ref="AS63:AZ65"/>
    <mergeCell ref="BB82:BF84"/>
    <mergeCell ref="O175:U177"/>
    <mergeCell ref="AO162:AP164"/>
    <mergeCell ref="AO168:AP170"/>
    <mergeCell ref="X175:AC177"/>
    <mergeCell ref="O146:U149"/>
    <mergeCell ref="AE168:AL170"/>
    <mergeCell ref="X168:AC170"/>
    <mergeCell ref="O168:U170"/>
    <mergeCell ref="X162:AC164"/>
    <mergeCell ref="O154:U156"/>
    <mergeCell ref="X154:AC156"/>
    <mergeCell ref="AE154:AL156"/>
    <mergeCell ref="AO154:AP156"/>
    <mergeCell ref="AE146:AL149"/>
    <mergeCell ref="X146:AC149"/>
    <mergeCell ref="X73:AC75"/>
    <mergeCell ref="AS109:AZ111"/>
    <mergeCell ref="BI175:BO177"/>
    <mergeCell ref="AE162:AL164"/>
    <mergeCell ref="AE175:AL177"/>
    <mergeCell ref="AS162:AZ164"/>
    <mergeCell ref="AS168:AZ170"/>
    <mergeCell ref="AS175:AZ177"/>
    <mergeCell ref="BB162:BF164"/>
    <mergeCell ref="BB168:BF170"/>
    <mergeCell ref="BB175:BF177"/>
    <mergeCell ref="BI168:BO170"/>
    <mergeCell ref="BI162:BO164"/>
    <mergeCell ref="AT165:AY167"/>
    <mergeCell ref="J154:K156"/>
    <mergeCell ref="J162:K164"/>
    <mergeCell ref="L154:M156"/>
    <mergeCell ref="AS146:AZ149"/>
    <mergeCell ref="AT151:AY153"/>
    <mergeCell ref="X118:AC120"/>
    <mergeCell ref="X127:AC129"/>
    <mergeCell ref="AE118:AL120"/>
    <mergeCell ref="AE127:AL129"/>
    <mergeCell ref="AE137:AL139"/>
    <mergeCell ref="X137:AC139"/>
    <mergeCell ref="AO118:AP120"/>
    <mergeCell ref="AT159:AY161"/>
    <mergeCell ref="AS127:AZ129"/>
    <mergeCell ref="L162:M164"/>
    <mergeCell ref="O162:U164"/>
    <mergeCell ref="CX13:DD15"/>
    <mergeCell ref="CR10:CT12"/>
    <mergeCell ref="CV10:CX12"/>
    <mergeCell ref="CJ10:CK12"/>
    <mergeCell ref="CY10:DA12"/>
    <mergeCell ref="CP4:CY6"/>
    <mergeCell ref="CP7:CY9"/>
    <mergeCell ref="CO10:CO12"/>
    <mergeCell ref="CN10:CN12"/>
    <mergeCell ref="CM10:CM12"/>
    <mergeCell ref="CL10:CL12"/>
    <mergeCell ref="CI7:CO9"/>
    <mergeCell ref="CI4:CO6"/>
    <mergeCell ref="AU4:AY7"/>
    <mergeCell ref="BI91:BO93"/>
    <mergeCell ref="BI118:BO120"/>
    <mergeCell ref="BI127:BO129"/>
    <mergeCell ref="BI109:BO111"/>
    <mergeCell ref="BB63:BF65"/>
    <mergeCell ref="AE100:AL102"/>
    <mergeCell ref="BB54:BF56"/>
    <mergeCell ref="BB109:BF111"/>
    <mergeCell ref="BB100:BF102"/>
    <mergeCell ref="BB127:BF129"/>
    <mergeCell ref="BB118:BF120"/>
    <mergeCell ref="AS73:AZ75"/>
    <mergeCell ref="AS82:AZ84"/>
    <mergeCell ref="AS91:AZ93"/>
    <mergeCell ref="AS100:AZ102"/>
    <mergeCell ref="AS118:AZ120"/>
    <mergeCell ref="AS36:AZ38"/>
    <mergeCell ref="AO45:AP47"/>
    <mergeCell ref="AO54:AP56"/>
    <mergeCell ref="AP4:AT7"/>
    <mergeCell ref="AL8:BY12"/>
    <mergeCell ref="BI100:BO102"/>
    <mergeCell ref="BB45:BF47"/>
    <mergeCell ref="CO46:CR49"/>
    <mergeCell ref="CX109:DD111"/>
    <mergeCell ref="BB146:BE148"/>
    <mergeCell ref="BI137:BO139"/>
    <mergeCell ref="BI146:BO148"/>
    <mergeCell ref="BI153:BO156"/>
    <mergeCell ref="BB154:BF157"/>
    <mergeCell ref="BI36:BO38"/>
    <mergeCell ref="BB91:BF93"/>
    <mergeCell ref="BI63:BO65"/>
    <mergeCell ref="BI73:BO75"/>
    <mergeCell ref="BI82:BO84"/>
    <mergeCell ref="BI54:BO56"/>
    <mergeCell ref="BI45:BO47"/>
    <mergeCell ref="BB137:BF139"/>
    <mergeCell ref="BB73:BF75"/>
    <mergeCell ref="CX118:DD120"/>
    <mergeCell ref="CX92:DD94"/>
    <mergeCell ref="BB36:BF38"/>
    <mergeCell ref="BU41:BX46"/>
    <mergeCell ref="BU34:BX38"/>
    <mergeCell ref="CU128:DD132"/>
  </mergeCells>
  <phoneticPr fontId="1"/>
  <pageMargins left="0.62992125984251968" right="0.23622047244094491" top="0.55118110236220474" bottom="0.35433070866141736" header="0.31496062992125984" footer="0.31496062992125984"/>
  <pageSetup paperSize="9" scale="92" orientation="landscape" r:id="rId1"/>
  <rowBreaks count="1" manualBreakCount="1">
    <brk id="177" max="16383" man="1"/>
  </rowBreaks>
  <colBreaks count="1" manualBreakCount="1">
    <brk id="12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59DF7-E8FD-45BC-B698-5CC4B1A498BF}">
  <sheetPr codeName="Sheet18">
    <tabColor theme="0" tint="-4.9989318521683403E-2"/>
  </sheetPr>
  <dimension ref="A1:FL119"/>
  <sheetViews>
    <sheetView showGridLines="0" showRowColHeaders="0" zoomScale="40" zoomScaleNormal="40" zoomScaleSheetLayoutView="10" workbookViewId="0">
      <selection activeCell="BN1" sqref="BN1:BN7"/>
    </sheetView>
  </sheetViews>
  <sheetFormatPr defaultColWidth="2" defaultRowHeight="12" customHeight="1" x14ac:dyDescent="0.25"/>
  <cols>
    <col min="1" max="1" width="6.3984375" style="43" customWidth="1"/>
    <col min="2" max="2" width="2.73046875" style="43" customWidth="1"/>
    <col min="3" max="65" width="2.1328125" style="43" customWidth="1"/>
    <col min="66" max="66" width="13.1328125" style="43" customWidth="1"/>
    <col min="67" max="67" width="6.59765625" style="43" customWidth="1"/>
    <col min="68" max="68" width="6.46484375" style="43" customWidth="1"/>
    <col min="69" max="69" width="3.265625" style="43" customWidth="1"/>
    <col min="70" max="132" width="2.1328125" style="43" customWidth="1"/>
    <col min="133" max="16384" width="2" style="43"/>
  </cols>
  <sheetData>
    <row r="1" spans="1:132" ht="18.75" customHeight="1" x14ac:dyDescent="0.25">
      <c r="A1" s="736" t="s">
        <v>747</v>
      </c>
      <c r="B1" s="1132" t="s">
        <v>174</v>
      </c>
      <c r="C1" s="1132"/>
      <c r="D1" s="1132"/>
      <c r="E1" s="1132"/>
      <c r="F1" s="1132"/>
      <c r="G1" s="1132"/>
      <c r="H1" s="1132"/>
      <c r="I1" s="1132"/>
      <c r="J1" s="1132"/>
      <c r="K1" s="1132"/>
      <c r="L1" s="1132"/>
      <c r="M1" s="1132"/>
      <c r="N1" s="1132"/>
      <c r="O1" s="1132"/>
      <c r="P1" s="1132"/>
      <c r="Q1" s="1132"/>
      <c r="R1" s="1132"/>
      <c r="S1" s="1132"/>
      <c r="T1" s="1132"/>
      <c r="U1" s="1132"/>
      <c r="V1" s="1132"/>
      <c r="W1" s="1132"/>
      <c r="X1" s="1132"/>
      <c r="Y1" s="1132"/>
      <c r="Z1" s="1132"/>
      <c r="AA1" s="1132"/>
      <c r="AB1" s="1132"/>
      <c r="AC1" s="1132"/>
      <c r="AD1" s="1132"/>
      <c r="AE1" s="1132"/>
      <c r="AF1" s="1132"/>
      <c r="AG1" s="1132"/>
      <c r="AH1" s="1132"/>
      <c r="AI1" s="1132"/>
      <c r="AJ1" s="1132"/>
      <c r="AK1" s="1133"/>
      <c r="AL1" s="1134" t="s">
        <v>104</v>
      </c>
      <c r="AM1" s="1135"/>
      <c r="AN1" s="1135"/>
      <c r="AO1" s="1135"/>
      <c r="AP1" s="1135"/>
      <c r="AQ1" s="1135"/>
      <c r="AR1" s="1135"/>
      <c r="AS1" s="1136"/>
      <c r="AT1" s="491" t="s">
        <v>105</v>
      </c>
      <c r="AU1" s="492"/>
      <c r="AV1" s="492"/>
      <c r="AW1" s="492"/>
      <c r="AX1" s="492"/>
      <c r="AY1" s="492"/>
      <c r="AZ1" s="492"/>
      <c r="BA1" s="492"/>
      <c r="BB1" s="492"/>
      <c r="BC1" s="492"/>
      <c r="BD1" s="493"/>
      <c r="BE1" s="1137" t="s">
        <v>174</v>
      </c>
      <c r="BF1" s="1138"/>
      <c r="BG1" s="1138"/>
      <c r="BH1" s="1138"/>
      <c r="BI1" s="1138"/>
      <c r="BJ1" s="1138"/>
      <c r="BK1" s="1138"/>
      <c r="BL1" s="1138"/>
      <c r="BM1" s="1139"/>
      <c r="BN1" s="787"/>
      <c r="BO1" s="183"/>
      <c r="BP1" s="789" t="str">
        <f>IF(ライセンス2!$D$8="ok",,"ＳＡＭＰＬＥ")</f>
        <v>ＳＡＭＰＬＥ</v>
      </c>
      <c r="BQ1" s="789"/>
      <c r="BR1" s="789"/>
      <c r="BS1" s="789"/>
      <c r="BT1" s="789"/>
      <c r="BU1" s="789"/>
      <c r="BV1" s="789"/>
      <c r="BW1" s="789"/>
      <c r="BX1" s="789"/>
      <c r="BY1" s="789"/>
      <c r="BZ1" s="789"/>
      <c r="CA1" s="789"/>
      <c r="CB1" s="789"/>
      <c r="CC1" s="789"/>
      <c r="CD1" s="789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39" customHeight="1" x14ac:dyDescent="0.25">
      <c r="A2" s="736"/>
      <c r="B2" s="1140"/>
      <c r="C2" s="1140"/>
      <c r="D2" s="1141"/>
      <c r="E2" s="1141"/>
      <c r="F2" s="1141"/>
      <c r="G2" s="1141"/>
      <c r="H2" s="1141"/>
      <c r="I2" s="1141"/>
      <c r="J2" s="1141"/>
      <c r="K2" s="1141"/>
      <c r="L2" s="1141"/>
      <c r="M2" s="1141"/>
      <c r="N2" s="1141"/>
      <c r="O2" s="1141"/>
      <c r="P2" s="1141"/>
      <c r="Q2" s="1141"/>
      <c r="R2" s="1141"/>
      <c r="S2" s="1141"/>
      <c r="T2" s="1141"/>
      <c r="U2" s="1141"/>
      <c r="V2" s="1141"/>
      <c r="W2" s="1141"/>
      <c r="X2" s="1141"/>
      <c r="Y2" s="1141"/>
      <c r="Z2" s="1141"/>
      <c r="AA2" s="1141"/>
      <c r="AB2" s="1141"/>
      <c r="AC2" s="1141"/>
      <c r="AD2" s="1141"/>
      <c r="AE2" s="1141"/>
      <c r="AF2" s="1141"/>
      <c r="AG2" s="1141"/>
      <c r="AH2" s="1141"/>
      <c r="AI2" s="1141"/>
      <c r="AJ2" s="1141"/>
      <c r="AK2" s="1142"/>
      <c r="AL2" s="506" t="str">
        <f>IF(ライセンス2!$D$8="ok",,"ＳＡＭＰＬＥ ")</f>
        <v xml:space="preserve">ＳＡＭＰＬＥ </v>
      </c>
      <c r="AM2" s="507"/>
      <c r="AN2" s="507"/>
      <c r="AO2" s="507"/>
      <c r="AP2" s="507"/>
      <c r="AQ2" s="507"/>
      <c r="AR2" s="507"/>
      <c r="AS2" s="508"/>
      <c r="AT2" s="494"/>
      <c r="AU2" s="495"/>
      <c r="AV2" s="495"/>
      <c r="AW2" s="495"/>
      <c r="AX2" s="495"/>
      <c r="AY2" s="495"/>
      <c r="AZ2" s="495"/>
      <c r="BA2" s="495"/>
      <c r="BB2" s="495"/>
      <c r="BC2" s="495"/>
      <c r="BD2" s="496"/>
      <c r="BE2" s="494"/>
      <c r="BF2" s="495"/>
      <c r="BG2" s="495"/>
      <c r="BH2" s="495"/>
      <c r="BI2" s="495"/>
      <c r="BJ2" s="495"/>
      <c r="BK2" s="495"/>
      <c r="BL2" s="495"/>
      <c r="BM2" s="496"/>
      <c r="BN2" s="787"/>
      <c r="BO2" s="183"/>
      <c r="BP2" s="789"/>
      <c r="BQ2" s="789"/>
      <c r="BR2" s="789"/>
      <c r="BS2" s="789"/>
      <c r="BT2" s="789"/>
      <c r="BU2" s="789"/>
      <c r="BV2" s="789"/>
      <c r="BW2" s="789"/>
      <c r="BX2" s="789"/>
      <c r="BY2" s="789"/>
      <c r="BZ2" s="789"/>
      <c r="CA2" s="789"/>
      <c r="CB2" s="789"/>
      <c r="CC2" s="789"/>
      <c r="CD2" s="789"/>
      <c r="CE2" s="788" t="s">
        <v>746</v>
      </c>
      <c r="CF2" s="788"/>
      <c r="CG2" s="788"/>
      <c r="CH2" s="788"/>
      <c r="CI2" s="788"/>
      <c r="CJ2" s="788"/>
      <c r="CK2" s="788"/>
      <c r="CL2" s="788"/>
      <c r="CM2" s="788"/>
      <c r="CN2" s="788"/>
      <c r="CO2" s="788"/>
      <c r="CP2" s="788"/>
      <c r="CQ2" s="788"/>
      <c r="CR2" s="788"/>
      <c r="CS2" s="184"/>
      <c r="CT2" s="184"/>
      <c r="CU2" s="185" t="s">
        <v>210</v>
      </c>
      <c r="CV2" s="183"/>
      <c r="CW2" s="184"/>
      <c r="CX2" s="184"/>
      <c r="CY2" s="184"/>
      <c r="CZ2" s="184"/>
      <c r="DA2" s="184"/>
      <c r="DB2" s="184"/>
      <c r="DC2" s="184"/>
      <c r="DD2" s="184"/>
      <c r="DE2" s="184"/>
      <c r="DF2" s="184"/>
      <c r="DG2" s="184"/>
      <c r="DH2" s="184"/>
      <c r="DI2" s="184"/>
      <c r="DJ2" s="184"/>
      <c r="DK2" s="184"/>
      <c r="DL2" s="184"/>
      <c r="DM2" s="184"/>
      <c r="DN2" s="184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6"/>
    </row>
    <row r="3" spans="1:132" ht="24" customHeight="1" x14ac:dyDescent="0.25">
      <c r="A3" s="1131" t="s">
        <v>211</v>
      </c>
      <c r="B3" s="793" t="s">
        <v>159</v>
      </c>
      <c r="C3" s="794"/>
      <c r="D3" s="794"/>
      <c r="E3" s="795"/>
      <c r="F3" s="802" t="s">
        <v>51</v>
      </c>
      <c r="G3" s="803"/>
      <c r="H3" s="806" t="str">
        <f>IF(ライセンス2!$D$8="ok",data2!$K$2,"SAMPLE")</f>
        <v>SAMPLE</v>
      </c>
      <c r="I3" s="807"/>
      <c r="J3" s="807"/>
      <c r="K3" s="807"/>
      <c r="L3" s="807"/>
      <c r="M3" s="807"/>
      <c r="N3" s="807"/>
      <c r="O3" s="807"/>
      <c r="P3" s="807"/>
      <c r="Q3" s="807"/>
      <c r="R3" s="807"/>
      <c r="S3" s="807"/>
      <c r="T3" s="807"/>
      <c r="U3" s="807"/>
      <c r="V3" s="807"/>
      <c r="W3" s="807"/>
      <c r="X3" s="807"/>
      <c r="Y3" s="807"/>
      <c r="Z3" s="807"/>
      <c r="AA3" s="807"/>
      <c r="AB3" s="807"/>
      <c r="AC3" s="807"/>
      <c r="AD3" s="807"/>
      <c r="AE3" s="807"/>
      <c r="AF3" s="807"/>
      <c r="AG3" s="807"/>
      <c r="AH3" s="807"/>
      <c r="AI3" s="807"/>
      <c r="AJ3" s="807"/>
      <c r="AK3" s="807"/>
      <c r="AL3" s="808"/>
      <c r="AM3" s="770" t="s">
        <v>52</v>
      </c>
      <c r="AN3" s="771"/>
      <c r="AO3" s="737" t="s">
        <v>69</v>
      </c>
      <c r="AP3" s="738"/>
      <c r="AQ3" s="738"/>
      <c r="AR3" s="738"/>
      <c r="AS3" s="738"/>
      <c r="AT3" s="738"/>
      <c r="AU3" s="738"/>
      <c r="AV3" s="774">
        <f>data2!$H$2</f>
        <v>0</v>
      </c>
      <c r="AW3" s="774"/>
      <c r="AX3" s="774"/>
      <c r="AY3" s="774"/>
      <c r="AZ3" s="774"/>
      <c r="BA3" s="774"/>
      <c r="BB3" s="774"/>
      <c r="BC3" s="774"/>
      <c r="BD3" s="774"/>
      <c r="BE3" s="774"/>
      <c r="BF3" s="774"/>
      <c r="BG3" s="774"/>
      <c r="BH3" s="774"/>
      <c r="BI3" s="774"/>
      <c r="BJ3" s="774"/>
      <c r="BK3" s="774"/>
      <c r="BL3" s="774"/>
      <c r="BM3" s="775"/>
      <c r="BN3" s="787"/>
      <c r="BO3" s="196"/>
      <c r="BP3" s="183"/>
      <c r="BQ3" s="793" t="s">
        <v>159</v>
      </c>
      <c r="BR3" s="794"/>
      <c r="BS3" s="794"/>
      <c r="BT3" s="795"/>
      <c r="BU3" s="802" t="s">
        <v>51</v>
      </c>
      <c r="BV3" s="803"/>
      <c r="BW3" s="806" t="str">
        <f>IF(ライセンス2!$D$8="ok",data2!$K$2,"SAMPLE")</f>
        <v>SAMPLE</v>
      </c>
      <c r="BX3" s="807"/>
      <c r="BY3" s="807"/>
      <c r="BZ3" s="807"/>
      <c r="CA3" s="807"/>
      <c r="CB3" s="807"/>
      <c r="CC3" s="807"/>
      <c r="CD3" s="807"/>
      <c r="CE3" s="807"/>
      <c r="CF3" s="807"/>
      <c r="CG3" s="807"/>
      <c r="CH3" s="807"/>
      <c r="CI3" s="807"/>
      <c r="CJ3" s="807"/>
      <c r="CK3" s="807"/>
      <c r="CL3" s="807"/>
      <c r="CM3" s="807"/>
      <c r="CN3" s="807"/>
      <c r="CO3" s="807"/>
      <c r="CP3" s="807"/>
      <c r="CQ3" s="807"/>
      <c r="CR3" s="807"/>
      <c r="CS3" s="807"/>
      <c r="CT3" s="807"/>
      <c r="CU3" s="807"/>
      <c r="CV3" s="807"/>
      <c r="CW3" s="807"/>
      <c r="CX3" s="807"/>
      <c r="CY3" s="807"/>
      <c r="CZ3" s="807"/>
      <c r="DA3" s="808"/>
      <c r="DB3" s="770" t="s">
        <v>52</v>
      </c>
      <c r="DC3" s="771"/>
      <c r="DD3" s="737" t="s">
        <v>69</v>
      </c>
      <c r="DE3" s="738"/>
      <c r="DF3" s="738"/>
      <c r="DG3" s="738"/>
      <c r="DH3" s="738"/>
      <c r="DI3" s="738"/>
      <c r="DJ3" s="738"/>
      <c r="DK3" s="774">
        <f>data2!$H$2</f>
        <v>0</v>
      </c>
      <c r="DL3" s="774"/>
      <c r="DM3" s="774"/>
      <c r="DN3" s="774"/>
      <c r="DO3" s="774"/>
      <c r="DP3" s="774"/>
      <c r="DQ3" s="774"/>
      <c r="DR3" s="774"/>
      <c r="DS3" s="774"/>
      <c r="DT3" s="774"/>
      <c r="DU3" s="774"/>
      <c r="DV3" s="774"/>
      <c r="DW3" s="774"/>
      <c r="DX3" s="774"/>
      <c r="DY3" s="774"/>
      <c r="DZ3" s="774"/>
      <c r="EA3" s="774"/>
      <c r="EB3" s="775"/>
    </row>
    <row r="4" spans="1:132" ht="35.25" customHeight="1" x14ac:dyDescent="0.25">
      <c r="A4" s="1131"/>
      <c r="B4" s="796"/>
      <c r="C4" s="797"/>
      <c r="D4" s="797"/>
      <c r="E4" s="798"/>
      <c r="F4" s="804"/>
      <c r="G4" s="805"/>
      <c r="H4" s="809"/>
      <c r="I4" s="810"/>
      <c r="J4" s="810"/>
      <c r="K4" s="810"/>
      <c r="L4" s="810"/>
      <c r="M4" s="810"/>
      <c r="N4" s="810"/>
      <c r="O4" s="810"/>
      <c r="P4" s="810"/>
      <c r="Q4" s="810"/>
      <c r="R4" s="810"/>
      <c r="S4" s="810"/>
      <c r="T4" s="810"/>
      <c r="U4" s="810"/>
      <c r="V4" s="810"/>
      <c r="W4" s="810"/>
      <c r="X4" s="810"/>
      <c r="Y4" s="810"/>
      <c r="Z4" s="810"/>
      <c r="AA4" s="810"/>
      <c r="AB4" s="810"/>
      <c r="AC4" s="810"/>
      <c r="AD4" s="810"/>
      <c r="AE4" s="810"/>
      <c r="AF4" s="810"/>
      <c r="AG4" s="810"/>
      <c r="AH4" s="810"/>
      <c r="AI4" s="810"/>
      <c r="AJ4" s="810"/>
      <c r="AK4" s="810"/>
      <c r="AL4" s="811"/>
      <c r="AM4" s="772"/>
      <c r="AN4" s="773"/>
      <c r="AO4" s="737" t="s">
        <v>121</v>
      </c>
      <c r="AP4" s="738"/>
      <c r="AQ4" s="738"/>
      <c r="AR4" s="738"/>
      <c r="AS4" s="738"/>
      <c r="AT4" s="738"/>
      <c r="AU4" s="739"/>
      <c r="AV4" s="740" t="str">
        <f>DBCS(data2!$L$2)</f>
        <v/>
      </c>
      <c r="AW4" s="741"/>
      <c r="AX4" s="741"/>
      <c r="AY4" s="741"/>
      <c r="AZ4" s="741"/>
      <c r="BA4" s="742"/>
      <c r="BB4" s="743" t="str">
        <f>DBCS(data2!$M$2)</f>
        <v/>
      </c>
      <c r="BC4" s="741"/>
      <c r="BD4" s="741"/>
      <c r="BE4" s="741"/>
      <c r="BF4" s="741"/>
      <c r="BG4" s="742"/>
      <c r="BH4" s="743" t="str">
        <f>DBCS(data2!$N$2)</f>
        <v/>
      </c>
      <c r="BI4" s="741"/>
      <c r="BJ4" s="741"/>
      <c r="BK4" s="741"/>
      <c r="BL4" s="741"/>
      <c r="BM4" s="762"/>
      <c r="BN4" s="787"/>
      <c r="BO4" s="196"/>
      <c r="BP4" s="183"/>
      <c r="BQ4" s="796"/>
      <c r="BR4" s="797"/>
      <c r="BS4" s="797"/>
      <c r="BT4" s="798"/>
      <c r="BU4" s="804"/>
      <c r="BV4" s="805"/>
      <c r="BW4" s="809"/>
      <c r="BX4" s="810"/>
      <c r="BY4" s="810"/>
      <c r="BZ4" s="810"/>
      <c r="CA4" s="810"/>
      <c r="CB4" s="810"/>
      <c r="CC4" s="810"/>
      <c r="CD4" s="810"/>
      <c r="CE4" s="810"/>
      <c r="CF4" s="810"/>
      <c r="CG4" s="810"/>
      <c r="CH4" s="810"/>
      <c r="CI4" s="810"/>
      <c r="CJ4" s="810"/>
      <c r="CK4" s="810"/>
      <c r="CL4" s="810"/>
      <c r="CM4" s="810"/>
      <c r="CN4" s="810"/>
      <c r="CO4" s="810"/>
      <c r="CP4" s="810"/>
      <c r="CQ4" s="810"/>
      <c r="CR4" s="810"/>
      <c r="CS4" s="810"/>
      <c r="CT4" s="810"/>
      <c r="CU4" s="810"/>
      <c r="CV4" s="810"/>
      <c r="CW4" s="810"/>
      <c r="CX4" s="810"/>
      <c r="CY4" s="810"/>
      <c r="CZ4" s="810"/>
      <c r="DA4" s="811"/>
      <c r="DB4" s="772"/>
      <c r="DC4" s="773"/>
      <c r="DD4" s="790"/>
      <c r="DE4" s="791"/>
      <c r="DF4" s="791"/>
      <c r="DG4" s="791"/>
      <c r="DH4" s="791"/>
      <c r="DI4" s="791"/>
      <c r="DJ4" s="791"/>
      <c r="DK4" s="791"/>
      <c r="DL4" s="791"/>
      <c r="DM4" s="791"/>
      <c r="DN4" s="791"/>
      <c r="DO4" s="791"/>
      <c r="DP4" s="791"/>
      <c r="DQ4" s="791"/>
      <c r="DR4" s="791"/>
      <c r="DS4" s="791"/>
      <c r="DT4" s="791"/>
      <c r="DU4" s="791"/>
      <c r="DV4" s="791"/>
      <c r="DW4" s="791"/>
      <c r="DX4" s="791"/>
      <c r="DY4" s="791"/>
      <c r="DZ4" s="791"/>
      <c r="EA4" s="791"/>
      <c r="EB4" s="792"/>
    </row>
    <row r="5" spans="1:132" ht="29.25" customHeight="1" x14ac:dyDescent="0.25">
      <c r="A5" s="1131"/>
      <c r="B5" s="796"/>
      <c r="C5" s="797"/>
      <c r="D5" s="797"/>
      <c r="E5" s="798"/>
      <c r="F5" s="804"/>
      <c r="G5" s="805"/>
      <c r="H5" s="809"/>
      <c r="I5" s="810"/>
      <c r="J5" s="810"/>
      <c r="K5" s="810"/>
      <c r="L5" s="810"/>
      <c r="M5" s="810"/>
      <c r="N5" s="810"/>
      <c r="O5" s="810"/>
      <c r="P5" s="810"/>
      <c r="Q5" s="810"/>
      <c r="R5" s="810"/>
      <c r="S5" s="810"/>
      <c r="T5" s="810"/>
      <c r="U5" s="810"/>
      <c r="V5" s="810"/>
      <c r="W5" s="810"/>
      <c r="X5" s="810"/>
      <c r="Y5" s="810"/>
      <c r="Z5" s="810"/>
      <c r="AA5" s="810"/>
      <c r="AB5" s="810"/>
      <c r="AC5" s="810"/>
      <c r="AD5" s="810"/>
      <c r="AE5" s="810"/>
      <c r="AF5" s="810"/>
      <c r="AG5" s="810"/>
      <c r="AH5" s="810"/>
      <c r="AI5" s="810"/>
      <c r="AJ5" s="810"/>
      <c r="AK5" s="810"/>
      <c r="AL5" s="811"/>
      <c r="AM5" s="772"/>
      <c r="AN5" s="773"/>
      <c r="AO5" s="737" t="s">
        <v>163</v>
      </c>
      <c r="AP5" s="738"/>
      <c r="AQ5" s="738"/>
      <c r="AR5" s="738"/>
      <c r="AS5" s="738"/>
      <c r="AT5" s="738"/>
      <c r="AU5" s="738"/>
      <c r="AV5" s="744">
        <f>data2!$G$2</f>
        <v>0</v>
      </c>
      <c r="AW5" s="744"/>
      <c r="AX5" s="744"/>
      <c r="AY5" s="744"/>
      <c r="AZ5" s="744"/>
      <c r="BA5" s="744"/>
      <c r="BB5" s="744"/>
      <c r="BC5" s="744"/>
      <c r="BD5" s="744"/>
      <c r="BE5" s="744"/>
      <c r="BF5" s="744"/>
      <c r="BG5" s="744"/>
      <c r="BH5" s="744"/>
      <c r="BI5" s="744"/>
      <c r="BJ5" s="744"/>
      <c r="BK5" s="744"/>
      <c r="BL5" s="744"/>
      <c r="BM5" s="745"/>
      <c r="BN5" s="787"/>
      <c r="BO5" s="196"/>
      <c r="BP5" s="183"/>
      <c r="BQ5" s="796"/>
      <c r="BR5" s="797"/>
      <c r="BS5" s="797"/>
      <c r="BT5" s="798"/>
      <c r="BU5" s="804"/>
      <c r="BV5" s="805"/>
      <c r="BW5" s="809"/>
      <c r="BX5" s="810"/>
      <c r="BY5" s="810"/>
      <c r="BZ5" s="810"/>
      <c r="CA5" s="810"/>
      <c r="CB5" s="810"/>
      <c r="CC5" s="810"/>
      <c r="CD5" s="810"/>
      <c r="CE5" s="810"/>
      <c r="CF5" s="810"/>
      <c r="CG5" s="810"/>
      <c r="CH5" s="810"/>
      <c r="CI5" s="810"/>
      <c r="CJ5" s="810"/>
      <c r="CK5" s="810"/>
      <c r="CL5" s="810"/>
      <c r="CM5" s="810"/>
      <c r="CN5" s="810"/>
      <c r="CO5" s="810"/>
      <c r="CP5" s="810"/>
      <c r="CQ5" s="810"/>
      <c r="CR5" s="810"/>
      <c r="CS5" s="810"/>
      <c r="CT5" s="810"/>
      <c r="CU5" s="810"/>
      <c r="CV5" s="810"/>
      <c r="CW5" s="810"/>
      <c r="CX5" s="810"/>
      <c r="CY5" s="810"/>
      <c r="CZ5" s="810"/>
      <c r="DA5" s="811"/>
      <c r="DB5" s="772"/>
      <c r="DC5" s="773"/>
      <c r="DD5" s="737" t="s">
        <v>163</v>
      </c>
      <c r="DE5" s="738"/>
      <c r="DF5" s="738"/>
      <c r="DG5" s="738"/>
      <c r="DH5" s="738"/>
      <c r="DI5" s="738"/>
      <c r="DJ5" s="738"/>
      <c r="DK5" s="744">
        <f>data2!$G$2</f>
        <v>0</v>
      </c>
      <c r="DL5" s="744"/>
      <c r="DM5" s="744"/>
      <c r="DN5" s="744"/>
      <c r="DO5" s="744"/>
      <c r="DP5" s="744"/>
      <c r="DQ5" s="744"/>
      <c r="DR5" s="744"/>
      <c r="DS5" s="744"/>
      <c r="DT5" s="744"/>
      <c r="DU5" s="744"/>
      <c r="DV5" s="744"/>
      <c r="DW5" s="744"/>
      <c r="DX5" s="744"/>
      <c r="DY5" s="744"/>
      <c r="DZ5" s="744"/>
      <c r="EA5" s="744"/>
      <c r="EB5" s="745"/>
    </row>
    <row r="6" spans="1:132" ht="17.25" customHeight="1" x14ac:dyDescent="0.25">
      <c r="A6" s="1131"/>
      <c r="B6" s="796"/>
      <c r="C6" s="797"/>
      <c r="D6" s="797"/>
      <c r="E6" s="798"/>
      <c r="F6" s="804"/>
      <c r="G6" s="805"/>
      <c r="H6" s="809"/>
      <c r="I6" s="810"/>
      <c r="J6" s="810"/>
      <c r="K6" s="810"/>
      <c r="L6" s="810"/>
      <c r="M6" s="810"/>
      <c r="N6" s="810"/>
      <c r="O6" s="810"/>
      <c r="P6" s="810"/>
      <c r="Q6" s="810"/>
      <c r="R6" s="810"/>
      <c r="S6" s="810"/>
      <c r="T6" s="810"/>
      <c r="U6" s="810"/>
      <c r="V6" s="810"/>
      <c r="W6" s="810"/>
      <c r="X6" s="810"/>
      <c r="Y6" s="810"/>
      <c r="Z6" s="810"/>
      <c r="AA6" s="810"/>
      <c r="AB6" s="810"/>
      <c r="AC6" s="810"/>
      <c r="AD6" s="810"/>
      <c r="AE6" s="810"/>
      <c r="AF6" s="810"/>
      <c r="AG6" s="810"/>
      <c r="AH6" s="810"/>
      <c r="AI6" s="810"/>
      <c r="AJ6" s="810"/>
      <c r="AK6" s="810"/>
      <c r="AL6" s="811"/>
      <c r="AM6" s="772"/>
      <c r="AN6" s="773"/>
      <c r="AO6" s="776" t="s">
        <v>142</v>
      </c>
      <c r="AP6" s="777"/>
      <c r="AQ6" s="472" t="s">
        <v>143</v>
      </c>
      <c r="AR6" s="473"/>
      <c r="AS6" s="473"/>
      <c r="AT6" s="473"/>
      <c r="AU6" s="780">
        <f>data2!$C$2</f>
        <v>0</v>
      </c>
      <c r="AV6" s="780"/>
      <c r="AW6" s="780"/>
      <c r="AX6" s="780"/>
      <c r="AY6" s="780"/>
      <c r="AZ6" s="780"/>
      <c r="BA6" s="780"/>
      <c r="BB6" s="780"/>
      <c r="BC6" s="780"/>
      <c r="BD6" s="781">
        <f>data2!$D$2</f>
        <v>0</v>
      </c>
      <c r="BE6" s="781"/>
      <c r="BF6" s="781"/>
      <c r="BG6" s="781"/>
      <c r="BH6" s="781"/>
      <c r="BI6" s="781"/>
      <c r="BJ6" s="781"/>
      <c r="BK6" s="781"/>
      <c r="BL6" s="781"/>
      <c r="BM6" s="782"/>
      <c r="BN6" s="787"/>
      <c r="BO6" s="196"/>
      <c r="BP6" s="183"/>
      <c r="BQ6" s="796"/>
      <c r="BR6" s="797"/>
      <c r="BS6" s="797"/>
      <c r="BT6" s="798"/>
      <c r="BU6" s="804"/>
      <c r="BV6" s="805"/>
      <c r="BW6" s="809"/>
      <c r="BX6" s="810"/>
      <c r="BY6" s="810"/>
      <c r="BZ6" s="810"/>
      <c r="CA6" s="810"/>
      <c r="CB6" s="810"/>
      <c r="CC6" s="810"/>
      <c r="CD6" s="810"/>
      <c r="CE6" s="810"/>
      <c r="CF6" s="810"/>
      <c r="CG6" s="810"/>
      <c r="CH6" s="810"/>
      <c r="CI6" s="810"/>
      <c r="CJ6" s="810"/>
      <c r="CK6" s="810"/>
      <c r="CL6" s="810"/>
      <c r="CM6" s="810"/>
      <c r="CN6" s="810"/>
      <c r="CO6" s="810"/>
      <c r="CP6" s="810"/>
      <c r="CQ6" s="810"/>
      <c r="CR6" s="810"/>
      <c r="CS6" s="810"/>
      <c r="CT6" s="810"/>
      <c r="CU6" s="810"/>
      <c r="CV6" s="810"/>
      <c r="CW6" s="810"/>
      <c r="CX6" s="810"/>
      <c r="CY6" s="810"/>
      <c r="CZ6" s="810"/>
      <c r="DA6" s="811"/>
      <c r="DB6" s="772"/>
      <c r="DC6" s="773"/>
      <c r="DD6" s="776" t="s">
        <v>142</v>
      </c>
      <c r="DE6" s="777"/>
      <c r="DF6" s="472" t="s">
        <v>143</v>
      </c>
      <c r="DG6" s="473"/>
      <c r="DH6" s="473"/>
      <c r="DI6" s="473"/>
      <c r="DJ6" s="780">
        <f>data2!$C$2</f>
        <v>0</v>
      </c>
      <c r="DK6" s="780"/>
      <c r="DL6" s="780"/>
      <c r="DM6" s="780"/>
      <c r="DN6" s="780"/>
      <c r="DO6" s="780"/>
      <c r="DP6" s="780"/>
      <c r="DQ6" s="780"/>
      <c r="DR6" s="780"/>
      <c r="DS6" s="781">
        <f>data2!$D$2</f>
        <v>0</v>
      </c>
      <c r="DT6" s="781"/>
      <c r="DU6" s="781"/>
      <c r="DV6" s="781"/>
      <c r="DW6" s="781"/>
      <c r="DX6" s="781"/>
      <c r="DY6" s="781"/>
      <c r="DZ6" s="781"/>
      <c r="EA6" s="781"/>
      <c r="EB6" s="782"/>
    </row>
    <row r="7" spans="1:132" ht="30" customHeight="1" x14ac:dyDescent="0.25">
      <c r="A7" s="1131"/>
      <c r="B7" s="799"/>
      <c r="C7" s="800"/>
      <c r="D7" s="800"/>
      <c r="E7" s="801"/>
      <c r="F7" s="1107"/>
      <c r="G7" s="1108"/>
      <c r="H7" s="812"/>
      <c r="I7" s="813"/>
      <c r="J7" s="813"/>
      <c r="K7" s="813"/>
      <c r="L7" s="813"/>
      <c r="M7" s="813"/>
      <c r="N7" s="813"/>
      <c r="O7" s="813"/>
      <c r="P7" s="813"/>
      <c r="Q7" s="813"/>
      <c r="R7" s="813"/>
      <c r="S7" s="813"/>
      <c r="T7" s="813"/>
      <c r="U7" s="813"/>
      <c r="V7" s="813"/>
      <c r="W7" s="813"/>
      <c r="X7" s="813"/>
      <c r="Y7" s="813"/>
      <c r="Z7" s="813"/>
      <c r="AA7" s="813"/>
      <c r="AB7" s="813"/>
      <c r="AC7" s="813"/>
      <c r="AD7" s="813"/>
      <c r="AE7" s="813"/>
      <c r="AF7" s="813"/>
      <c r="AG7" s="813"/>
      <c r="AH7" s="813"/>
      <c r="AI7" s="813"/>
      <c r="AJ7" s="813"/>
      <c r="AK7" s="813"/>
      <c r="AL7" s="814"/>
      <c r="AM7" s="1062"/>
      <c r="AN7" s="1064"/>
      <c r="AO7" s="778"/>
      <c r="AP7" s="779"/>
      <c r="AQ7" s="474"/>
      <c r="AR7" s="474"/>
      <c r="AS7" s="474"/>
      <c r="AT7" s="783">
        <f>data2!$E$2</f>
        <v>0</v>
      </c>
      <c r="AU7" s="783"/>
      <c r="AV7" s="783"/>
      <c r="AW7" s="783"/>
      <c r="AX7" s="783"/>
      <c r="AY7" s="783"/>
      <c r="AZ7" s="783"/>
      <c r="BA7" s="783"/>
      <c r="BB7" s="783"/>
      <c r="BC7" s="783"/>
      <c r="BD7" s="784">
        <f>data2!$F$2</f>
        <v>0</v>
      </c>
      <c r="BE7" s="784"/>
      <c r="BF7" s="784"/>
      <c r="BG7" s="784"/>
      <c r="BH7" s="784"/>
      <c r="BI7" s="784"/>
      <c r="BJ7" s="784"/>
      <c r="BK7" s="784"/>
      <c r="BL7" s="784"/>
      <c r="BM7" s="785"/>
      <c r="BN7" s="787"/>
      <c r="BO7" s="196"/>
      <c r="BP7" s="183"/>
      <c r="BQ7" s="799"/>
      <c r="BR7" s="800"/>
      <c r="BS7" s="800"/>
      <c r="BT7" s="801"/>
      <c r="BU7" s="804"/>
      <c r="BV7" s="805"/>
      <c r="BW7" s="812"/>
      <c r="BX7" s="813"/>
      <c r="BY7" s="813"/>
      <c r="BZ7" s="813"/>
      <c r="CA7" s="813"/>
      <c r="CB7" s="813"/>
      <c r="CC7" s="813"/>
      <c r="CD7" s="813"/>
      <c r="CE7" s="813"/>
      <c r="CF7" s="813"/>
      <c r="CG7" s="813"/>
      <c r="CH7" s="813"/>
      <c r="CI7" s="813"/>
      <c r="CJ7" s="813"/>
      <c r="CK7" s="813"/>
      <c r="CL7" s="813"/>
      <c r="CM7" s="813"/>
      <c r="CN7" s="813"/>
      <c r="CO7" s="813"/>
      <c r="CP7" s="813"/>
      <c r="CQ7" s="813"/>
      <c r="CR7" s="813"/>
      <c r="CS7" s="813"/>
      <c r="CT7" s="813"/>
      <c r="CU7" s="813"/>
      <c r="CV7" s="813"/>
      <c r="CW7" s="813"/>
      <c r="CX7" s="813"/>
      <c r="CY7" s="813"/>
      <c r="CZ7" s="813"/>
      <c r="DA7" s="814"/>
      <c r="DB7" s="772"/>
      <c r="DC7" s="773"/>
      <c r="DD7" s="778"/>
      <c r="DE7" s="779"/>
      <c r="DF7" s="474"/>
      <c r="DG7" s="474"/>
      <c r="DH7" s="474"/>
      <c r="DI7" s="786">
        <f>data2!$E$2</f>
        <v>0</v>
      </c>
      <c r="DJ7" s="783"/>
      <c r="DK7" s="783"/>
      <c r="DL7" s="783"/>
      <c r="DM7" s="783"/>
      <c r="DN7" s="783"/>
      <c r="DO7" s="783"/>
      <c r="DP7" s="783"/>
      <c r="DQ7" s="783"/>
      <c r="DR7" s="783"/>
      <c r="DS7" s="784">
        <f>data2!$F$2</f>
        <v>0</v>
      </c>
      <c r="DT7" s="784"/>
      <c r="DU7" s="784"/>
      <c r="DV7" s="784"/>
      <c r="DW7" s="784"/>
      <c r="DX7" s="784"/>
      <c r="DY7" s="784"/>
      <c r="DZ7" s="784"/>
      <c r="EA7" s="784"/>
      <c r="EB7" s="785"/>
    </row>
    <row r="8" spans="1:132" ht="24" customHeight="1" x14ac:dyDescent="0.25">
      <c r="A8" s="1131"/>
      <c r="B8" s="815" t="s">
        <v>100</v>
      </c>
      <c r="C8" s="816"/>
      <c r="D8" s="816"/>
      <c r="E8" s="816"/>
      <c r="F8" s="816"/>
      <c r="G8" s="816"/>
      <c r="H8" s="816"/>
      <c r="I8" s="816"/>
      <c r="J8" s="816"/>
      <c r="K8" s="816"/>
      <c r="L8" s="816"/>
      <c r="M8" s="817"/>
      <c r="N8" s="815" t="s">
        <v>101</v>
      </c>
      <c r="O8" s="816"/>
      <c r="P8" s="816"/>
      <c r="Q8" s="816"/>
      <c r="R8" s="816"/>
      <c r="S8" s="816"/>
      <c r="T8" s="816"/>
      <c r="U8" s="816"/>
      <c r="V8" s="816"/>
      <c r="W8" s="816"/>
      <c r="X8" s="816"/>
      <c r="Y8" s="816"/>
      <c r="Z8" s="817"/>
      <c r="AA8" s="824" t="s">
        <v>636</v>
      </c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6"/>
      <c r="AN8" s="815" t="s">
        <v>53</v>
      </c>
      <c r="AO8" s="816"/>
      <c r="AP8" s="816"/>
      <c r="AQ8" s="816"/>
      <c r="AR8" s="816"/>
      <c r="AS8" s="816"/>
      <c r="AT8" s="816"/>
      <c r="AU8" s="816"/>
      <c r="AV8" s="816"/>
      <c r="AW8" s="816"/>
      <c r="AX8" s="816"/>
      <c r="AY8" s="816"/>
      <c r="AZ8" s="817"/>
      <c r="BA8" s="815" t="s">
        <v>103</v>
      </c>
      <c r="BB8" s="816"/>
      <c r="BC8" s="816"/>
      <c r="BD8" s="816"/>
      <c r="BE8" s="816"/>
      <c r="BF8" s="816"/>
      <c r="BG8" s="816"/>
      <c r="BH8" s="816"/>
      <c r="BI8" s="816"/>
      <c r="BJ8" s="816"/>
      <c r="BK8" s="816"/>
      <c r="BL8" s="816"/>
      <c r="BM8" s="817"/>
      <c r="BN8" s="476"/>
      <c r="BO8" s="476"/>
      <c r="BP8" s="183"/>
      <c r="BQ8" s="815" t="s">
        <v>100</v>
      </c>
      <c r="BR8" s="816"/>
      <c r="BS8" s="816"/>
      <c r="BT8" s="816"/>
      <c r="BU8" s="816"/>
      <c r="BV8" s="816"/>
      <c r="BW8" s="816"/>
      <c r="BX8" s="816"/>
      <c r="BY8" s="816"/>
      <c r="BZ8" s="816"/>
      <c r="CA8" s="816"/>
      <c r="CB8" s="817"/>
      <c r="CC8" s="815" t="s">
        <v>101</v>
      </c>
      <c r="CD8" s="816"/>
      <c r="CE8" s="816"/>
      <c r="CF8" s="816"/>
      <c r="CG8" s="816"/>
      <c r="CH8" s="816"/>
      <c r="CI8" s="816"/>
      <c r="CJ8" s="816"/>
      <c r="CK8" s="816"/>
      <c r="CL8" s="816"/>
      <c r="CM8" s="816"/>
      <c r="CN8" s="816"/>
      <c r="CO8" s="817"/>
      <c r="CP8" s="815" t="s">
        <v>102</v>
      </c>
      <c r="CQ8" s="816"/>
      <c r="CR8" s="816"/>
      <c r="CS8" s="816"/>
      <c r="CT8" s="816"/>
      <c r="CU8" s="816"/>
      <c r="CV8" s="816"/>
      <c r="CW8" s="816"/>
      <c r="CX8" s="816"/>
      <c r="CY8" s="816"/>
      <c r="CZ8" s="816"/>
      <c r="DA8" s="816"/>
      <c r="DB8" s="817"/>
      <c r="DC8" s="815" t="s">
        <v>53</v>
      </c>
      <c r="DD8" s="816"/>
      <c r="DE8" s="816"/>
      <c r="DF8" s="816"/>
      <c r="DG8" s="816"/>
      <c r="DH8" s="816"/>
      <c r="DI8" s="816"/>
      <c r="DJ8" s="816"/>
      <c r="DK8" s="816"/>
      <c r="DL8" s="816"/>
      <c r="DM8" s="816"/>
      <c r="DN8" s="816"/>
      <c r="DO8" s="817"/>
      <c r="DP8" s="815" t="s">
        <v>103</v>
      </c>
      <c r="DQ8" s="816"/>
      <c r="DR8" s="816"/>
      <c r="DS8" s="816"/>
      <c r="DT8" s="816"/>
      <c r="DU8" s="816"/>
      <c r="DV8" s="816"/>
      <c r="DW8" s="816"/>
      <c r="DX8" s="816"/>
      <c r="DY8" s="816"/>
      <c r="DZ8" s="816"/>
      <c r="EA8" s="816"/>
      <c r="EB8" s="817"/>
    </row>
    <row r="9" spans="1:132" ht="19.5" customHeight="1" x14ac:dyDescent="0.25">
      <c r="A9" s="1131"/>
      <c r="B9" s="818" t="str">
        <f>data2!$R$2</f>
        <v>給料</v>
      </c>
      <c r="C9" s="819"/>
      <c r="D9" s="819"/>
      <c r="E9" s="819"/>
      <c r="F9" s="819"/>
      <c r="G9" s="819"/>
      <c r="H9" s="819"/>
      <c r="I9" s="819"/>
      <c r="J9" s="819"/>
      <c r="K9" s="819"/>
      <c r="L9" s="819"/>
      <c r="M9" s="820"/>
      <c r="N9" s="199" t="s">
        <v>54</v>
      </c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1" t="s">
        <v>0</v>
      </c>
      <c r="AA9" s="202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1" t="s">
        <v>0</v>
      </c>
      <c r="AN9" s="203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1" t="s">
        <v>0</v>
      </c>
      <c r="BA9" s="199" t="s">
        <v>54</v>
      </c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1" t="s">
        <v>0</v>
      </c>
      <c r="BN9" s="477"/>
      <c r="BO9" s="477"/>
      <c r="BP9" s="183"/>
      <c r="BQ9" s="818" t="str">
        <f>data2!$R$2</f>
        <v>給料</v>
      </c>
      <c r="BR9" s="819"/>
      <c r="BS9" s="819"/>
      <c r="BT9" s="819"/>
      <c r="BU9" s="819"/>
      <c r="BV9" s="819"/>
      <c r="BW9" s="819"/>
      <c r="BX9" s="819"/>
      <c r="BY9" s="819"/>
      <c r="BZ9" s="819"/>
      <c r="CA9" s="819"/>
      <c r="CB9" s="820"/>
      <c r="CC9" s="199" t="s">
        <v>54</v>
      </c>
      <c r="CD9" s="200"/>
      <c r="CE9" s="200"/>
      <c r="CF9" s="200"/>
      <c r="CG9" s="200"/>
      <c r="CH9" s="200"/>
      <c r="CI9" s="200"/>
      <c r="CJ9" s="200"/>
      <c r="CK9" s="200"/>
      <c r="CL9" s="200"/>
      <c r="CM9" s="200"/>
      <c r="CN9" s="200"/>
      <c r="CO9" s="201" t="s">
        <v>0</v>
      </c>
      <c r="CP9" s="202"/>
      <c r="CQ9" s="200"/>
      <c r="CR9" s="200"/>
      <c r="CS9" s="200"/>
      <c r="CT9" s="200"/>
      <c r="CU9" s="200"/>
      <c r="CV9" s="200"/>
      <c r="CW9" s="200"/>
      <c r="CX9" s="200"/>
      <c r="CY9" s="200"/>
      <c r="CZ9" s="200"/>
      <c r="DA9" s="200"/>
      <c r="DB9" s="201" t="s">
        <v>0</v>
      </c>
      <c r="DC9" s="203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4"/>
      <c r="DO9" s="201" t="s">
        <v>0</v>
      </c>
      <c r="DP9" s="199" t="s">
        <v>54</v>
      </c>
      <c r="DQ9" s="204"/>
      <c r="DR9" s="204"/>
      <c r="DS9" s="204"/>
      <c r="DT9" s="204"/>
      <c r="DU9" s="204"/>
      <c r="DV9" s="204"/>
      <c r="DW9" s="204"/>
      <c r="DX9" s="204"/>
      <c r="DY9" s="204"/>
      <c r="DZ9" s="204"/>
      <c r="EA9" s="204"/>
      <c r="EB9" s="201" t="s">
        <v>0</v>
      </c>
    </row>
    <row r="10" spans="1:132" ht="28.5" customHeight="1" x14ac:dyDescent="0.25">
      <c r="A10" s="1131"/>
      <c r="B10" s="821"/>
      <c r="C10" s="822"/>
      <c r="D10" s="822"/>
      <c r="E10" s="822"/>
      <c r="F10" s="822"/>
      <c r="G10" s="822"/>
      <c r="H10" s="822"/>
      <c r="I10" s="822"/>
      <c r="J10" s="822"/>
      <c r="K10" s="822"/>
      <c r="L10" s="822"/>
      <c r="M10" s="823"/>
      <c r="N10" s="835">
        <f>data5!$D$2</f>
        <v>0</v>
      </c>
      <c r="O10" s="836"/>
      <c r="P10" s="836"/>
      <c r="Q10" s="836"/>
      <c r="R10" s="836"/>
      <c r="S10" s="836"/>
      <c r="T10" s="836"/>
      <c r="U10" s="836"/>
      <c r="V10" s="836"/>
      <c r="W10" s="836"/>
      <c r="X10" s="836"/>
      <c r="Y10" s="836"/>
      <c r="Z10" s="837"/>
      <c r="AA10" s="838">
        <f>IF(data2!$B$2="要",data5!$AD$2,"")</f>
        <v>0</v>
      </c>
      <c r="AB10" s="839"/>
      <c r="AC10" s="839"/>
      <c r="AD10" s="839"/>
      <c r="AE10" s="839"/>
      <c r="AF10" s="839"/>
      <c r="AG10" s="839"/>
      <c r="AH10" s="839"/>
      <c r="AI10" s="839"/>
      <c r="AJ10" s="839"/>
      <c r="AK10" s="839"/>
      <c r="AL10" s="839"/>
      <c r="AM10" s="840"/>
      <c r="AN10" s="835">
        <f>IF(data2!$B$2="要",data5!$Q$2,"")</f>
        <v>1040000</v>
      </c>
      <c r="AO10" s="836"/>
      <c r="AP10" s="836"/>
      <c r="AQ10" s="836"/>
      <c r="AR10" s="836"/>
      <c r="AS10" s="836"/>
      <c r="AT10" s="836"/>
      <c r="AU10" s="836"/>
      <c r="AV10" s="836"/>
      <c r="AW10" s="836"/>
      <c r="AX10" s="836"/>
      <c r="AY10" s="836"/>
      <c r="AZ10" s="837"/>
      <c r="BA10" s="835" t="str">
        <f>IF(ライセンス2!$D$8="ok",IF(IF(data2!$B$2="否",data5!$U$2,data5!$Y$2)=0,"0",IF(data2!$B$2="否",data5!$U$2,data5!$Y$2)),"SAMPLE")</f>
        <v>SAMPLE</v>
      </c>
      <c r="BB10" s="836"/>
      <c r="BC10" s="836"/>
      <c r="BD10" s="836"/>
      <c r="BE10" s="836"/>
      <c r="BF10" s="836"/>
      <c r="BG10" s="836"/>
      <c r="BH10" s="836"/>
      <c r="BI10" s="836"/>
      <c r="BJ10" s="836"/>
      <c r="BK10" s="836"/>
      <c r="BL10" s="836"/>
      <c r="BM10" s="837"/>
      <c r="BN10" s="478"/>
      <c r="BO10" s="478"/>
      <c r="BP10" s="183"/>
      <c r="BQ10" s="821"/>
      <c r="BR10" s="822"/>
      <c r="BS10" s="822"/>
      <c r="BT10" s="822"/>
      <c r="BU10" s="822"/>
      <c r="BV10" s="822"/>
      <c r="BW10" s="822"/>
      <c r="BX10" s="822"/>
      <c r="BY10" s="822"/>
      <c r="BZ10" s="822"/>
      <c r="CA10" s="822"/>
      <c r="CB10" s="823"/>
      <c r="CC10" s="835">
        <f>data5!$D$2</f>
        <v>0</v>
      </c>
      <c r="CD10" s="836"/>
      <c r="CE10" s="836"/>
      <c r="CF10" s="836"/>
      <c r="CG10" s="836"/>
      <c r="CH10" s="836"/>
      <c r="CI10" s="836"/>
      <c r="CJ10" s="836"/>
      <c r="CK10" s="836"/>
      <c r="CL10" s="836"/>
      <c r="CM10" s="836"/>
      <c r="CN10" s="836"/>
      <c r="CO10" s="837"/>
      <c r="CP10" s="838">
        <f>IF(data2!$B$2="要",data5!$AD$2,"")</f>
        <v>0</v>
      </c>
      <c r="CQ10" s="839"/>
      <c r="CR10" s="839"/>
      <c r="CS10" s="839"/>
      <c r="CT10" s="839"/>
      <c r="CU10" s="839"/>
      <c r="CV10" s="839"/>
      <c r="CW10" s="839"/>
      <c r="CX10" s="839"/>
      <c r="CY10" s="839"/>
      <c r="CZ10" s="839"/>
      <c r="DA10" s="839"/>
      <c r="DB10" s="840"/>
      <c r="DC10" s="835">
        <f>IF(data2!$B$2="要",data5!$Q$2,"")</f>
        <v>1040000</v>
      </c>
      <c r="DD10" s="836"/>
      <c r="DE10" s="836"/>
      <c r="DF10" s="836"/>
      <c r="DG10" s="836"/>
      <c r="DH10" s="836"/>
      <c r="DI10" s="836"/>
      <c r="DJ10" s="836"/>
      <c r="DK10" s="836"/>
      <c r="DL10" s="836"/>
      <c r="DM10" s="836"/>
      <c r="DN10" s="836"/>
      <c r="DO10" s="837"/>
      <c r="DP10" s="835" t="str">
        <f>IF(ライセンス2!$D$8="ok",IF(IF(data2!$B$2="否",data5!$U$2,data5!$Y$2)=0,"0",IF(data2!$B$2="否",data5!$U$2,data5!$Y$2)),"SAMPLE")</f>
        <v>SAMPLE</v>
      </c>
      <c r="DQ10" s="836"/>
      <c r="DR10" s="836"/>
      <c r="DS10" s="836"/>
      <c r="DT10" s="836"/>
      <c r="DU10" s="836"/>
      <c r="DV10" s="836"/>
      <c r="DW10" s="836"/>
      <c r="DX10" s="836"/>
      <c r="DY10" s="836"/>
      <c r="DZ10" s="836"/>
      <c r="EA10" s="836"/>
      <c r="EB10" s="837"/>
    </row>
    <row r="11" spans="1:132" ht="19.5" customHeight="1" x14ac:dyDescent="0.2">
      <c r="A11" s="1131"/>
      <c r="B11" s="1109" t="s">
        <v>621</v>
      </c>
      <c r="C11" s="1110"/>
      <c r="D11" s="1110"/>
      <c r="E11" s="1110"/>
      <c r="F11" s="1110"/>
      <c r="G11" s="1110"/>
      <c r="H11" s="1110"/>
      <c r="I11" s="1110"/>
      <c r="J11" s="1110"/>
      <c r="K11" s="1111" t="s">
        <v>628</v>
      </c>
      <c r="L11" s="1112"/>
      <c r="M11" s="1112"/>
      <c r="N11" s="1112"/>
      <c r="O11" s="1112"/>
      <c r="P11" s="1112"/>
      <c r="Q11" s="1112"/>
      <c r="R11" s="1112"/>
      <c r="S11" s="1113"/>
      <c r="T11" s="1120" t="s">
        <v>74</v>
      </c>
      <c r="U11" s="1121"/>
      <c r="V11" s="1121"/>
      <c r="W11" s="1121"/>
      <c r="X11" s="1121"/>
      <c r="Y11" s="1121"/>
      <c r="Z11" s="1121"/>
      <c r="AA11" s="1121"/>
      <c r="AB11" s="1121"/>
      <c r="AC11" s="1121"/>
      <c r="AD11" s="1121"/>
      <c r="AE11" s="1121"/>
      <c r="AF11" s="1121"/>
      <c r="AG11" s="1121"/>
      <c r="AH11" s="1121"/>
      <c r="AI11" s="1121"/>
      <c r="AJ11" s="1121"/>
      <c r="AK11" s="1121"/>
      <c r="AL11" s="1121"/>
      <c r="AM11" s="1121"/>
      <c r="AN11" s="1121"/>
      <c r="AO11" s="1121"/>
      <c r="AP11" s="1121"/>
      <c r="AQ11" s="1121"/>
      <c r="AR11" s="1121"/>
      <c r="AS11" s="1121"/>
      <c r="AT11" s="1122"/>
      <c r="AU11" s="842" t="s">
        <v>128</v>
      </c>
      <c r="AV11" s="842"/>
      <c r="AW11" s="842"/>
      <c r="AX11" s="842"/>
      <c r="AY11" s="843" t="s">
        <v>165</v>
      </c>
      <c r="AZ11" s="844"/>
      <c r="BA11" s="844"/>
      <c r="BB11" s="844"/>
      <c r="BC11" s="844"/>
      <c r="BD11" s="844"/>
      <c r="BE11" s="844"/>
      <c r="BF11" s="844"/>
      <c r="BG11" s="844"/>
      <c r="BH11" s="844"/>
      <c r="BI11" s="845"/>
      <c r="BJ11" s="829" t="s">
        <v>127</v>
      </c>
      <c r="BK11" s="829"/>
      <c r="BL11" s="829"/>
      <c r="BM11" s="830"/>
      <c r="BN11" s="183"/>
      <c r="BO11" s="183"/>
      <c r="BP11" s="183"/>
      <c r="BQ11" s="1109" t="s">
        <v>621</v>
      </c>
      <c r="BR11" s="1110"/>
      <c r="BS11" s="1110"/>
      <c r="BT11" s="1110"/>
      <c r="BU11" s="1110"/>
      <c r="BV11" s="1110"/>
      <c r="BW11" s="1110"/>
      <c r="BX11" s="1110"/>
      <c r="BY11" s="1110"/>
      <c r="BZ11" s="1111" t="s">
        <v>628</v>
      </c>
      <c r="CA11" s="1112"/>
      <c r="CB11" s="1112"/>
      <c r="CC11" s="1112"/>
      <c r="CD11" s="1112"/>
      <c r="CE11" s="1112"/>
      <c r="CF11" s="1112"/>
      <c r="CG11" s="1112"/>
      <c r="CH11" s="1113"/>
      <c r="CI11" s="1120" t="s">
        <v>74</v>
      </c>
      <c r="CJ11" s="1121"/>
      <c r="CK11" s="1121"/>
      <c r="CL11" s="1121"/>
      <c r="CM11" s="1121"/>
      <c r="CN11" s="1121"/>
      <c r="CO11" s="1121"/>
      <c r="CP11" s="1121"/>
      <c r="CQ11" s="1121"/>
      <c r="CR11" s="1121"/>
      <c r="CS11" s="1121"/>
      <c r="CT11" s="1121"/>
      <c r="CU11" s="1121"/>
      <c r="CV11" s="1121"/>
      <c r="CW11" s="1121"/>
      <c r="CX11" s="1121"/>
      <c r="CY11" s="1121"/>
      <c r="CZ11" s="1121"/>
      <c r="DA11" s="1121"/>
      <c r="DB11" s="1121"/>
      <c r="DC11" s="1121"/>
      <c r="DD11" s="1121"/>
      <c r="DE11" s="1121"/>
      <c r="DF11" s="1121"/>
      <c r="DG11" s="1121"/>
      <c r="DH11" s="1121"/>
      <c r="DI11" s="1122"/>
      <c r="DJ11" s="842" t="s">
        <v>128</v>
      </c>
      <c r="DK11" s="842"/>
      <c r="DL11" s="842"/>
      <c r="DM11" s="842"/>
      <c r="DN11" s="843" t="s">
        <v>165</v>
      </c>
      <c r="DO11" s="844"/>
      <c r="DP11" s="844"/>
      <c r="DQ11" s="844"/>
      <c r="DR11" s="844"/>
      <c r="DS11" s="844"/>
      <c r="DT11" s="844"/>
      <c r="DU11" s="844"/>
      <c r="DV11" s="844"/>
      <c r="DW11" s="844"/>
      <c r="DX11" s="845"/>
      <c r="DY11" s="829" t="s">
        <v>127</v>
      </c>
      <c r="DZ11" s="829"/>
      <c r="EA11" s="829"/>
      <c r="EB11" s="830"/>
    </row>
    <row r="12" spans="1:132" ht="13.5" customHeight="1" x14ac:dyDescent="0.25">
      <c r="A12" s="1131"/>
      <c r="B12" s="1123" t="s">
        <v>162</v>
      </c>
      <c r="C12" s="1124"/>
      <c r="D12" s="1124"/>
      <c r="E12" s="1124"/>
      <c r="F12" s="1124"/>
      <c r="G12" s="1124"/>
      <c r="H12" s="1127" t="s">
        <v>4</v>
      </c>
      <c r="I12" s="1127"/>
      <c r="J12" s="1127"/>
      <c r="K12" s="1114"/>
      <c r="L12" s="1115"/>
      <c r="M12" s="1115"/>
      <c r="N12" s="1115"/>
      <c r="O12" s="1115"/>
      <c r="P12" s="1115"/>
      <c r="Q12" s="1115"/>
      <c r="R12" s="1115"/>
      <c r="S12" s="1116"/>
      <c r="T12" s="1128" t="s">
        <v>622</v>
      </c>
      <c r="U12" s="1129"/>
      <c r="V12" s="1129"/>
      <c r="W12" s="1129"/>
      <c r="X12" s="1129"/>
      <c r="Y12" s="1129"/>
      <c r="Z12" s="1129"/>
      <c r="AA12" s="1129"/>
      <c r="AB12" s="1129"/>
      <c r="AC12" s="1129"/>
      <c r="AD12" s="1129"/>
      <c r="AE12" s="1129"/>
      <c r="AF12" s="1129"/>
      <c r="AG12" s="1129"/>
      <c r="AH12" s="1129"/>
      <c r="AI12" s="1129"/>
      <c r="AJ12" s="1129"/>
      <c r="AK12" s="1129"/>
      <c r="AL12" s="1129"/>
      <c r="AM12" s="1129"/>
      <c r="AN12" s="1129"/>
      <c r="AO12" s="1129"/>
      <c r="AP12" s="1129"/>
      <c r="AQ12" s="1129"/>
      <c r="AR12" s="1129"/>
      <c r="AS12" s="1129"/>
      <c r="AT12" s="1130"/>
      <c r="AU12" s="842"/>
      <c r="AV12" s="842"/>
      <c r="AW12" s="842"/>
      <c r="AX12" s="842"/>
      <c r="AY12" s="846"/>
      <c r="AZ12" s="847"/>
      <c r="BA12" s="847"/>
      <c r="BB12" s="847"/>
      <c r="BC12" s="847"/>
      <c r="BD12" s="847"/>
      <c r="BE12" s="847"/>
      <c r="BF12" s="847"/>
      <c r="BG12" s="847"/>
      <c r="BH12" s="847"/>
      <c r="BI12" s="848"/>
      <c r="BJ12" s="831"/>
      <c r="BK12" s="831"/>
      <c r="BL12" s="831"/>
      <c r="BM12" s="832"/>
      <c r="BN12" s="183"/>
      <c r="BO12" s="183"/>
      <c r="BP12" s="183"/>
      <c r="BQ12" s="1123" t="s">
        <v>162</v>
      </c>
      <c r="BR12" s="1124"/>
      <c r="BS12" s="1124"/>
      <c r="BT12" s="1124"/>
      <c r="BU12" s="1124"/>
      <c r="BV12" s="1124"/>
      <c r="BW12" s="1127" t="s">
        <v>4</v>
      </c>
      <c r="BX12" s="1127"/>
      <c r="BY12" s="1127"/>
      <c r="BZ12" s="1114"/>
      <c r="CA12" s="1115"/>
      <c r="CB12" s="1115"/>
      <c r="CC12" s="1115"/>
      <c r="CD12" s="1115"/>
      <c r="CE12" s="1115"/>
      <c r="CF12" s="1115"/>
      <c r="CG12" s="1115"/>
      <c r="CH12" s="1116"/>
      <c r="CI12" s="1128" t="s">
        <v>622</v>
      </c>
      <c r="CJ12" s="1129"/>
      <c r="CK12" s="1129"/>
      <c r="CL12" s="1129"/>
      <c r="CM12" s="1129"/>
      <c r="CN12" s="1129"/>
      <c r="CO12" s="1129"/>
      <c r="CP12" s="1129"/>
      <c r="CQ12" s="1129"/>
      <c r="CR12" s="1129"/>
      <c r="CS12" s="1129"/>
      <c r="CT12" s="1129"/>
      <c r="CU12" s="1129"/>
      <c r="CV12" s="1129"/>
      <c r="CW12" s="1129"/>
      <c r="CX12" s="1129"/>
      <c r="CY12" s="1129"/>
      <c r="CZ12" s="1129"/>
      <c r="DA12" s="1129"/>
      <c r="DB12" s="1129"/>
      <c r="DC12" s="1129"/>
      <c r="DD12" s="1129"/>
      <c r="DE12" s="1129"/>
      <c r="DF12" s="1129"/>
      <c r="DG12" s="1129"/>
      <c r="DH12" s="1129"/>
      <c r="DI12" s="1130"/>
      <c r="DJ12" s="842"/>
      <c r="DK12" s="842"/>
      <c r="DL12" s="842"/>
      <c r="DM12" s="842"/>
      <c r="DN12" s="846"/>
      <c r="DO12" s="847"/>
      <c r="DP12" s="847"/>
      <c r="DQ12" s="847"/>
      <c r="DR12" s="847"/>
      <c r="DS12" s="847"/>
      <c r="DT12" s="847"/>
      <c r="DU12" s="847"/>
      <c r="DV12" s="847"/>
      <c r="DW12" s="847"/>
      <c r="DX12" s="848"/>
      <c r="DY12" s="831"/>
      <c r="DZ12" s="831"/>
      <c r="EA12" s="831"/>
      <c r="EB12" s="832"/>
    </row>
    <row r="13" spans="1:132" ht="21" customHeight="1" x14ac:dyDescent="0.25">
      <c r="A13" s="1131"/>
      <c r="B13" s="1125"/>
      <c r="C13" s="1126"/>
      <c r="D13" s="1126"/>
      <c r="E13" s="1126"/>
      <c r="F13" s="1126"/>
      <c r="G13" s="1126"/>
      <c r="H13" s="1127"/>
      <c r="I13" s="1127"/>
      <c r="J13" s="1127"/>
      <c r="K13" s="1117"/>
      <c r="L13" s="1118"/>
      <c r="M13" s="1118"/>
      <c r="N13" s="1118"/>
      <c r="O13" s="1118"/>
      <c r="P13" s="1118"/>
      <c r="Q13" s="1118"/>
      <c r="R13" s="1118"/>
      <c r="S13" s="1119"/>
      <c r="T13" s="1128" t="s">
        <v>75</v>
      </c>
      <c r="U13" s="1129"/>
      <c r="V13" s="1129"/>
      <c r="W13" s="1129"/>
      <c r="X13" s="1129"/>
      <c r="Y13" s="1130"/>
      <c r="Z13" s="1128" t="s">
        <v>77</v>
      </c>
      <c r="AA13" s="1129"/>
      <c r="AB13" s="1129"/>
      <c r="AC13" s="1129"/>
      <c r="AD13" s="1129"/>
      <c r="AE13" s="1129"/>
      <c r="AF13" s="1129"/>
      <c r="AG13" s="1129"/>
      <c r="AH13" s="1130"/>
      <c r="AI13" s="1128" t="s">
        <v>76</v>
      </c>
      <c r="AJ13" s="1129"/>
      <c r="AK13" s="1129"/>
      <c r="AL13" s="1129"/>
      <c r="AM13" s="1129"/>
      <c r="AN13" s="1130"/>
      <c r="AO13" s="1128" t="s">
        <v>730</v>
      </c>
      <c r="AP13" s="1129"/>
      <c r="AQ13" s="1129"/>
      <c r="AR13" s="1129"/>
      <c r="AS13" s="1129"/>
      <c r="AT13" s="1130"/>
      <c r="AU13" s="842"/>
      <c r="AV13" s="842"/>
      <c r="AW13" s="842"/>
      <c r="AX13" s="842"/>
      <c r="AY13" s="849" t="s">
        <v>129</v>
      </c>
      <c r="AZ13" s="850"/>
      <c r="BA13" s="850"/>
      <c r="BB13" s="850"/>
      <c r="BC13" s="850"/>
      <c r="BD13" s="850"/>
      <c r="BE13" s="851"/>
      <c r="BF13" s="841" t="s">
        <v>88</v>
      </c>
      <c r="BG13" s="841"/>
      <c r="BH13" s="841"/>
      <c r="BI13" s="841"/>
      <c r="BJ13" s="833"/>
      <c r="BK13" s="833"/>
      <c r="BL13" s="833"/>
      <c r="BM13" s="834"/>
      <c r="BN13" s="183"/>
      <c r="BO13" s="183"/>
      <c r="BP13" s="183"/>
      <c r="BQ13" s="1125"/>
      <c r="BR13" s="1126"/>
      <c r="BS13" s="1126"/>
      <c r="BT13" s="1126"/>
      <c r="BU13" s="1126"/>
      <c r="BV13" s="1126"/>
      <c r="BW13" s="1127"/>
      <c r="BX13" s="1127"/>
      <c r="BY13" s="1127"/>
      <c r="BZ13" s="1117"/>
      <c r="CA13" s="1118"/>
      <c r="CB13" s="1118"/>
      <c r="CC13" s="1118"/>
      <c r="CD13" s="1118"/>
      <c r="CE13" s="1118"/>
      <c r="CF13" s="1118"/>
      <c r="CG13" s="1118"/>
      <c r="CH13" s="1119"/>
      <c r="CI13" s="1128" t="s">
        <v>75</v>
      </c>
      <c r="CJ13" s="1129"/>
      <c r="CK13" s="1129"/>
      <c r="CL13" s="1129"/>
      <c r="CM13" s="1129"/>
      <c r="CN13" s="1130"/>
      <c r="CO13" s="1128" t="s">
        <v>77</v>
      </c>
      <c r="CP13" s="1129"/>
      <c r="CQ13" s="1129"/>
      <c r="CR13" s="1129"/>
      <c r="CS13" s="1129"/>
      <c r="CT13" s="1129"/>
      <c r="CU13" s="1129"/>
      <c r="CV13" s="1129"/>
      <c r="CW13" s="1130"/>
      <c r="CX13" s="1128" t="s">
        <v>76</v>
      </c>
      <c r="CY13" s="1129"/>
      <c r="CZ13" s="1129"/>
      <c r="DA13" s="1129"/>
      <c r="DB13" s="1129"/>
      <c r="DC13" s="1130"/>
      <c r="DD13" s="1128" t="s">
        <v>730</v>
      </c>
      <c r="DE13" s="1129"/>
      <c r="DF13" s="1129"/>
      <c r="DG13" s="1129"/>
      <c r="DH13" s="1129"/>
      <c r="DI13" s="1130"/>
      <c r="DJ13" s="842"/>
      <c r="DK13" s="842"/>
      <c r="DL13" s="842"/>
      <c r="DM13" s="842"/>
      <c r="DN13" s="849" t="s">
        <v>129</v>
      </c>
      <c r="DO13" s="850"/>
      <c r="DP13" s="850"/>
      <c r="DQ13" s="850"/>
      <c r="DR13" s="850"/>
      <c r="DS13" s="850"/>
      <c r="DT13" s="851"/>
      <c r="DU13" s="841" t="s">
        <v>88</v>
      </c>
      <c r="DV13" s="841"/>
      <c r="DW13" s="841"/>
      <c r="DX13" s="841"/>
      <c r="DY13" s="833"/>
      <c r="DZ13" s="833"/>
      <c r="EA13" s="833"/>
      <c r="EB13" s="834"/>
    </row>
    <row r="14" spans="1:132" ht="16.5" customHeight="1" x14ac:dyDescent="0.25">
      <c r="A14" s="1131"/>
      <c r="B14" s="868" t="s">
        <v>55</v>
      </c>
      <c r="C14" s="869"/>
      <c r="D14" s="870"/>
      <c r="E14" s="868" t="s">
        <v>56</v>
      </c>
      <c r="F14" s="869"/>
      <c r="G14" s="869"/>
      <c r="H14" s="852"/>
      <c r="I14" s="853"/>
      <c r="J14" s="853"/>
      <c r="K14" s="479"/>
      <c r="L14" s="51"/>
      <c r="M14" s="51"/>
      <c r="N14" s="584"/>
      <c r="O14" s="584"/>
      <c r="P14" s="584"/>
      <c r="Q14" s="584"/>
      <c r="R14" s="584"/>
      <c r="S14" s="480" t="s">
        <v>70</v>
      </c>
      <c r="T14" s="827" t="s">
        <v>5</v>
      </c>
      <c r="U14" s="768"/>
      <c r="V14" s="768"/>
      <c r="W14" s="769"/>
      <c r="X14" s="854" t="s">
        <v>57</v>
      </c>
      <c r="Y14" s="855"/>
      <c r="Z14" s="585"/>
      <c r="AA14" s="586"/>
      <c r="AB14" s="586" t="s">
        <v>71</v>
      </c>
      <c r="AC14" s="1143" t="s">
        <v>72</v>
      </c>
      <c r="AD14" s="1144"/>
      <c r="AE14" s="1144"/>
      <c r="AF14" s="1145"/>
      <c r="AG14" s="1146" t="s">
        <v>57</v>
      </c>
      <c r="AH14" s="1147"/>
      <c r="AI14" s="827" t="s">
        <v>106</v>
      </c>
      <c r="AJ14" s="768"/>
      <c r="AK14" s="768"/>
      <c r="AL14" s="769"/>
      <c r="AM14" s="854" t="s">
        <v>107</v>
      </c>
      <c r="AN14" s="855"/>
      <c r="AO14" s="827" t="s">
        <v>106</v>
      </c>
      <c r="AP14" s="768"/>
      <c r="AQ14" s="768"/>
      <c r="AR14" s="769"/>
      <c r="AS14" s="854" t="s">
        <v>107</v>
      </c>
      <c r="AT14" s="855"/>
      <c r="AU14" s="827" t="s">
        <v>93</v>
      </c>
      <c r="AV14" s="768"/>
      <c r="AW14" s="768"/>
      <c r="AX14" s="769"/>
      <c r="AY14" s="827" t="s">
        <v>71</v>
      </c>
      <c r="AZ14" s="768"/>
      <c r="BA14" s="828"/>
      <c r="BB14" s="767" t="s">
        <v>93</v>
      </c>
      <c r="BC14" s="768"/>
      <c r="BD14" s="768"/>
      <c r="BE14" s="769"/>
      <c r="BF14" s="827" t="s">
        <v>93</v>
      </c>
      <c r="BG14" s="768"/>
      <c r="BH14" s="768"/>
      <c r="BI14" s="769"/>
      <c r="BJ14" s="827" t="s">
        <v>93</v>
      </c>
      <c r="BK14" s="768"/>
      <c r="BL14" s="768"/>
      <c r="BM14" s="769"/>
      <c r="BN14" s="183"/>
      <c r="BO14" s="183"/>
      <c r="BP14" s="183"/>
      <c r="BQ14" s="868" t="s">
        <v>55</v>
      </c>
      <c r="BR14" s="869"/>
      <c r="BS14" s="870"/>
      <c r="BT14" s="868" t="s">
        <v>56</v>
      </c>
      <c r="BU14" s="869"/>
      <c r="BV14" s="869"/>
      <c r="BW14" s="852"/>
      <c r="BX14" s="853"/>
      <c r="BY14" s="853"/>
      <c r="BZ14" s="479"/>
      <c r="CA14" s="51"/>
      <c r="CB14" s="51"/>
      <c r="CC14" s="584"/>
      <c r="CD14" s="584"/>
      <c r="CE14" s="584"/>
      <c r="CF14" s="584"/>
      <c r="CG14" s="584"/>
      <c r="CH14" s="480" t="s">
        <v>70</v>
      </c>
      <c r="CI14" s="827" t="s">
        <v>5</v>
      </c>
      <c r="CJ14" s="768"/>
      <c r="CK14" s="768"/>
      <c r="CL14" s="769"/>
      <c r="CM14" s="854" t="s">
        <v>57</v>
      </c>
      <c r="CN14" s="855"/>
      <c r="CO14" s="585"/>
      <c r="CP14" s="586"/>
      <c r="CQ14" s="586" t="s">
        <v>71</v>
      </c>
      <c r="CR14" s="1143" t="s">
        <v>72</v>
      </c>
      <c r="CS14" s="1144"/>
      <c r="CT14" s="1144"/>
      <c r="CU14" s="1145"/>
      <c r="CV14" s="1146" t="s">
        <v>57</v>
      </c>
      <c r="CW14" s="1147"/>
      <c r="CX14" s="827" t="s">
        <v>106</v>
      </c>
      <c r="CY14" s="768"/>
      <c r="CZ14" s="768"/>
      <c r="DA14" s="769"/>
      <c r="DB14" s="854" t="s">
        <v>107</v>
      </c>
      <c r="DC14" s="855"/>
      <c r="DD14" s="827" t="s">
        <v>106</v>
      </c>
      <c r="DE14" s="768"/>
      <c r="DF14" s="768"/>
      <c r="DG14" s="769"/>
      <c r="DH14" s="854" t="s">
        <v>107</v>
      </c>
      <c r="DI14" s="855"/>
      <c r="DJ14" s="827" t="s">
        <v>93</v>
      </c>
      <c r="DK14" s="768"/>
      <c r="DL14" s="768"/>
      <c r="DM14" s="769"/>
      <c r="DN14" s="827" t="s">
        <v>71</v>
      </c>
      <c r="DO14" s="768"/>
      <c r="DP14" s="828"/>
      <c r="DQ14" s="767" t="s">
        <v>93</v>
      </c>
      <c r="DR14" s="768"/>
      <c r="DS14" s="768"/>
      <c r="DT14" s="769"/>
      <c r="DU14" s="827" t="s">
        <v>93</v>
      </c>
      <c r="DV14" s="768"/>
      <c r="DW14" s="768"/>
      <c r="DX14" s="769"/>
      <c r="DY14" s="827" t="s">
        <v>93</v>
      </c>
      <c r="DZ14" s="768"/>
      <c r="EA14" s="768"/>
      <c r="EB14" s="769"/>
    </row>
    <row r="15" spans="1:132" ht="7.5" customHeight="1" x14ac:dyDescent="0.25">
      <c r="A15" s="1131"/>
      <c r="B15" s="1148" t="str">
        <f>IF(OR(data4!$R$5="一般の控除対象配偶者",data4!$R$5="老人控除対象配偶者"),"○","")</f>
        <v/>
      </c>
      <c r="C15" s="1149"/>
      <c r="D15" s="1150"/>
      <c r="E15" s="1148"/>
      <c r="F15" s="1149"/>
      <c r="G15" s="1149"/>
      <c r="H15" s="1157" t="str">
        <f>IF(data4!$R$5="老人控除対象配偶者","○","")</f>
        <v/>
      </c>
      <c r="I15" s="1157"/>
      <c r="J15" s="1158"/>
      <c r="K15" s="1159">
        <f>data5!$K$2+data5!$L$2</f>
        <v>0</v>
      </c>
      <c r="L15" s="1160"/>
      <c r="M15" s="1160"/>
      <c r="N15" s="1160"/>
      <c r="O15" s="1160"/>
      <c r="P15" s="1160"/>
      <c r="Q15" s="1160"/>
      <c r="R15" s="1160"/>
      <c r="S15" s="1161"/>
      <c r="T15" s="858">
        <f>data4!$AQ$7</f>
        <v>0</v>
      </c>
      <c r="U15" s="865"/>
      <c r="V15" s="865"/>
      <c r="W15" s="865"/>
      <c r="X15" s="858"/>
      <c r="Y15" s="871"/>
      <c r="Z15" s="858">
        <f>data4!$AR$7</f>
        <v>0</v>
      </c>
      <c r="AA15" s="865"/>
      <c r="AB15" s="866"/>
      <c r="AC15" s="1165">
        <f>data4!$AS$7+data4!$AR$7</f>
        <v>0</v>
      </c>
      <c r="AD15" s="876"/>
      <c r="AE15" s="876"/>
      <c r="AF15" s="1166"/>
      <c r="AG15" s="603"/>
      <c r="AH15" s="604"/>
      <c r="AI15" s="856">
        <f>data4!$AT$7</f>
        <v>0</v>
      </c>
      <c r="AJ15" s="856"/>
      <c r="AK15" s="856"/>
      <c r="AL15" s="856"/>
      <c r="AM15" s="605"/>
      <c r="AN15" s="606"/>
      <c r="AO15" s="856">
        <f>data4!$AU$7</f>
        <v>0</v>
      </c>
      <c r="AP15" s="856"/>
      <c r="AQ15" s="856"/>
      <c r="AR15" s="856"/>
      <c r="AS15" s="605"/>
      <c r="AT15" s="606"/>
      <c r="AU15" s="858">
        <f>data4!$AI$7</f>
        <v>0</v>
      </c>
      <c r="AV15" s="859"/>
      <c r="AW15" s="859"/>
      <c r="AX15" s="860"/>
      <c r="AY15" s="858">
        <f>data4!$BZ$7</f>
        <v>0</v>
      </c>
      <c r="AZ15" s="865"/>
      <c r="BA15" s="866"/>
      <c r="BB15" s="872">
        <f>data4!$CA$7+data4!$BZ$7</f>
        <v>0</v>
      </c>
      <c r="BC15" s="865"/>
      <c r="BD15" s="865"/>
      <c r="BE15" s="871"/>
      <c r="BF15" s="858">
        <f>data4!$CB$7</f>
        <v>0</v>
      </c>
      <c r="BG15" s="865"/>
      <c r="BH15" s="865"/>
      <c r="BI15" s="871"/>
      <c r="BJ15" s="858">
        <f>data4!$CP$6</f>
        <v>0</v>
      </c>
      <c r="BK15" s="865"/>
      <c r="BL15" s="865"/>
      <c r="BM15" s="871"/>
      <c r="BN15" s="183"/>
      <c r="BO15" s="183"/>
      <c r="BP15" s="183"/>
      <c r="BQ15" s="1148" t="str">
        <f>IF(OR(data4!$R$5="一般の控除対象配偶者",data4!$R$5="老人控除対象配偶者"),"○","")</f>
        <v/>
      </c>
      <c r="BR15" s="1149"/>
      <c r="BS15" s="1150"/>
      <c r="BT15" s="1148"/>
      <c r="BU15" s="1149"/>
      <c r="BV15" s="1149"/>
      <c r="BW15" s="1157" t="str">
        <f>IF(data4!$R$5="老人控除対象配偶者","○","")</f>
        <v/>
      </c>
      <c r="BX15" s="1157"/>
      <c r="BY15" s="1158"/>
      <c r="BZ15" s="1159">
        <f>data5!$K$2+data5!$L$2</f>
        <v>0</v>
      </c>
      <c r="CA15" s="1160"/>
      <c r="CB15" s="1160"/>
      <c r="CC15" s="1160"/>
      <c r="CD15" s="1160"/>
      <c r="CE15" s="1160"/>
      <c r="CF15" s="1160"/>
      <c r="CG15" s="1160"/>
      <c r="CH15" s="1161"/>
      <c r="CI15" s="858">
        <f>data4!$AQ$7</f>
        <v>0</v>
      </c>
      <c r="CJ15" s="865"/>
      <c r="CK15" s="865"/>
      <c r="CL15" s="865"/>
      <c r="CM15" s="858"/>
      <c r="CN15" s="871"/>
      <c r="CO15" s="858">
        <f>data4!$AR$7</f>
        <v>0</v>
      </c>
      <c r="CP15" s="865"/>
      <c r="CQ15" s="866"/>
      <c r="CR15" s="1165">
        <f>data4!$AS$7+data4!$AR$7</f>
        <v>0</v>
      </c>
      <c r="CS15" s="876"/>
      <c r="CT15" s="876"/>
      <c r="CU15" s="1166"/>
      <c r="CV15" s="603"/>
      <c r="CW15" s="604"/>
      <c r="CX15" s="856">
        <f>data4!$AT$7</f>
        <v>0</v>
      </c>
      <c r="CY15" s="856"/>
      <c r="CZ15" s="856"/>
      <c r="DA15" s="856"/>
      <c r="DB15" s="605"/>
      <c r="DC15" s="606"/>
      <c r="DD15" s="856">
        <f>data4!$AU$7</f>
        <v>0</v>
      </c>
      <c r="DE15" s="856"/>
      <c r="DF15" s="856"/>
      <c r="DG15" s="856"/>
      <c r="DH15" s="605"/>
      <c r="DI15" s="606"/>
      <c r="DJ15" s="858">
        <f>data4!$AI$7</f>
        <v>0</v>
      </c>
      <c r="DK15" s="859"/>
      <c r="DL15" s="859"/>
      <c r="DM15" s="860"/>
      <c r="DN15" s="858">
        <f>data4!$BZ$7</f>
        <v>0</v>
      </c>
      <c r="DO15" s="865"/>
      <c r="DP15" s="866"/>
      <c r="DQ15" s="872">
        <f>data4!$CA$7+data4!$BZ$7</f>
        <v>0</v>
      </c>
      <c r="DR15" s="865"/>
      <c r="DS15" s="865"/>
      <c r="DT15" s="871"/>
      <c r="DU15" s="858">
        <f>data4!$CB$7</f>
        <v>0</v>
      </c>
      <c r="DV15" s="865"/>
      <c r="DW15" s="865"/>
      <c r="DX15" s="871"/>
      <c r="DY15" s="858">
        <f>data4!$CP$6</f>
        <v>0</v>
      </c>
      <c r="DZ15" s="865"/>
      <c r="EA15" s="865"/>
      <c r="EB15" s="871"/>
    </row>
    <row r="16" spans="1:132" ht="13.5" customHeight="1" x14ac:dyDescent="0.25">
      <c r="A16" s="1131"/>
      <c r="B16" s="1151"/>
      <c r="C16" s="1152"/>
      <c r="D16" s="1153"/>
      <c r="E16" s="1151"/>
      <c r="F16" s="1152"/>
      <c r="G16" s="1152"/>
      <c r="H16" s="1157"/>
      <c r="I16" s="1157"/>
      <c r="J16" s="1158"/>
      <c r="K16" s="1159"/>
      <c r="L16" s="1160"/>
      <c r="M16" s="1160"/>
      <c r="N16" s="1160"/>
      <c r="O16" s="1160"/>
      <c r="P16" s="1160"/>
      <c r="Q16" s="1160"/>
      <c r="R16" s="1160"/>
      <c r="S16" s="1161"/>
      <c r="T16" s="858"/>
      <c r="U16" s="865"/>
      <c r="V16" s="865"/>
      <c r="W16" s="865"/>
      <c r="X16" s="858"/>
      <c r="Y16" s="871"/>
      <c r="Z16" s="858"/>
      <c r="AA16" s="865"/>
      <c r="AB16" s="866"/>
      <c r="AC16" s="1165"/>
      <c r="AD16" s="876"/>
      <c r="AE16" s="876"/>
      <c r="AF16" s="1166"/>
      <c r="AG16" s="603"/>
      <c r="AH16" s="604"/>
      <c r="AI16" s="857"/>
      <c r="AJ16" s="857"/>
      <c r="AK16" s="857"/>
      <c r="AL16" s="857"/>
      <c r="AM16" s="605"/>
      <c r="AN16" s="606"/>
      <c r="AO16" s="857"/>
      <c r="AP16" s="857"/>
      <c r="AQ16" s="857"/>
      <c r="AR16" s="857"/>
      <c r="AS16" s="605"/>
      <c r="AT16" s="606"/>
      <c r="AU16" s="861"/>
      <c r="AV16" s="859"/>
      <c r="AW16" s="859"/>
      <c r="AX16" s="860"/>
      <c r="AY16" s="858"/>
      <c r="AZ16" s="865"/>
      <c r="BA16" s="866"/>
      <c r="BB16" s="872"/>
      <c r="BC16" s="865"/>
      <c r="BD16" s="865"/>
      <c r="BE16" s="871"/>
      <c r="BF16" s="858"/>
      <c r="BG16" s="865"/>
      <c r="BH16" s="865"/>
      <c r="BI16" s="871"/>
      <c r="BJ16" s="858"/>
      <c r="BK16" s="865"/>
      <c r="BL16" s="865"/>
      <c r="BM16" s="871"/>
      <c r="BN16" s="183"/>
      <c r="BO16" s="183"/>
      <c r="BP16" s="183"/>
      <c r="BQ16" s="1151"/>
      <c r="BR16" s="1152"/>
      <c r="BS16" s="1153"/>
      <c r="BT16" s="1151"/>
      <c r="BU16" s="1152"/>
      <c r="BV16" s="1152"/>
      <c r="BW16" s="1157"/>
      <c r="BX16" s="1157"/>
      <c r="BY16" s="1158"/>
      <c r="BZ16" s="1159"/>
      <c r="CA16" s="1160"/>
      <c r="CB16" s="1160"/>
      <c r="CC16" s="1160"/>
      <c r="CD16" s="1160"/>
      <c r="CE16" s="1160"/>
      <c r="CF16" s="1160"/>
      <c r="CG16" s="1160"/>
      <c r="CH16" s="1161"/>
      <c r="CI16" s="858"/>
      <c r="CJ16" s="865"/>
      <c r="CK16" s="865"/>
      <c r="CL16" s="865"/>
      <c r="CM16" s="858"/>
      <c r="CN16" s="871"/>
      <c r="CO16" s="858"/>
      <c r="CP16" s="865"/>
      <c r="CQ16" s="866"/>
      <c r="CR16" s="1165"/>
      <c r="CS16" s="876"/>
      <c r="CT16" s="876"/>
      <c r="CU16" s="1166"/>
      <c r="CV16" s="603"/>
      <c r="CW16" s="604"/>
      <c r="CX16" s="857"/>
      <c r="CY16" s="857"/>
      <c r="CZ16" s="857"/>
      <c r="DA16" s="857"/>
      <c r="DB16" s="605"/>
      <c r="DC16" s="606"/>
      <c r="DD16" s="857"/>
      <c r="DE16" s="857"/>
      <c r="DF16" s="857"/>
      <c r="DG16" s="857"/>
      <c r="DH16" s="605"/>
      <c r="DI16" s="606"/>
      <c r="DJ16" s="861"/>
      <c r="DK16" s="859"/>
      <c r="DL16" s="859"/>
      <c r="DM16" s="860"/>
      <c r="DN16" s="858"/>
      <c r="DO16" s="865"/>
      <c r="DP16" s="866"/>
      <c r="DQ16" s="872"/>
      <c r="DR16" s="865"/>
      <c r="DS16" s="865"/>
      <c r="DT16" s="871"/>
      <c r="DU16" s="858"/>
      <c r="DV16" s="865"/>
      <c r="DW16" s="865"/>
      <c r="DX16" s="871"/>
      <c r="DY16" s="858"/>
      <c r="DZ16" s="865"/>
      <c r="EA16" s="865"/>
      <c r="EB16" s="871"/>
    </row>
    <row r="17" spans="1:168" ht="20.25" customHeight="1" x14ac:dyDescent="0.25">
      <c r="A17" s="1131"/>
      <c r="B17" s="1154"/>
      <c r="C17" s="1155"/>
      <c r="D17" s="1156"/>
      <c r="E17" s="1154"/>
      <c r="F17" s="1155"/>
      <c r="G17" s="1155"/>
      <c r="H17" s="1157"/>
      <c r="I17" s="1157"/>
      <c r="J17" s="1158"/>
      <c r="K17" s="1162"/>
      <c r="L17" s="1163"/>
      <c r="M17" s="1163"/>
      <c r="N17" s="1163"/>
      <c r="O17" s="1163"/>
      <c r="P17" s="1163"/>
      <c r="Q17" s="1163"/>
      <c r="R17" s="1163"/>
      <c r="S17" s="1164"/>
      <c r="T17" s="858"/>
      <c r="U17" s="865"/>
      <c r="V17" s="865"/>
      <c r="W17" s="822"/>
      <c r="X17" s="821"/>
      <c r="Y17" s="823"/>
      <c r="Z17" s="821"/>
      <c r="AA17" s="822"/>
      <c r="AB17" s="867"/>
      <c r="AC17" s="1167"/>
      <c r="AD17" s="878"/>
      <c r="AE17" s="878"/>
      <c r="AF17" s="1168"/>
      <c r="AG17" s="607"/>
      <c r="AH17" s="608"/>
      <c r="AI17" s="857"/>
      <c r="AJ17" s="857"/>
      <c r="AK17" s="857"/>
      <c r="AL17" s="857"/>
      <c r="AM17" s="609"/>
      <c r="AN17" s="610"/>
      <c r="AO17" s="857"/>
      <c r="AP17" s="857"/>
      <c r="AQ17" s="857"/>
      <c r="AR17" s="857"/>
      <c r="AS17" s="609"/>
      <c r="AT17" s="610"/>
      <c r="AU17" s="862"/>
      <c r="AV17" s="863"/>
      <c r="AW17" s="863"/>
      <c r="AX17" s="864"/>
      <c r="AY17" s="821"/>
      <c r="AZ17" s="822"/>
      <c r="BA17" s="867"/>
      <c r="BB17" s="873"/>
      <c r="BC17" s="822"/>
      <c r="BD17" s="822"/>
      <c r="BE17" s="823"/>
      <c r="BF17" s="821"/>
      <c r="BG17" s="822"/>
      <c r="BH17" s="822"/>
      <c r="BI17" s="823"/>
      <c r="BJ17" s="821"/>
      <c r="BK17" s="822"/>
      <c r="BL17" s="822"/>
      <c r="BM17" s="823"/>
      <c r="BN17" s="183"/>
      <c r="BO17" s="183"/>
      <c r="BP17" s="183"/>
      <c r="BQ17" s="1154"/>
      <c r="BR17" s="1155"/>
      <c r="BS17" s="1156"/>
      <c r="BT17" s="1154"/>
      <c r="BU17" s="1155"/>
      <c r="BV17" s="1155"/>
      <c r="BW17" s="1157"/>
      <c r="BX17" s="1157"/>
      <c r="BY17" s="1158"/>
      <c r="BZ17" s="1162"/>
      <c r="CA17" s="1163"/>
      <c r="CB17" s="1163"/>
      <c r="CC17" s="1163"/>
      <c r="CD17" s="1163"/>
      <c r="CE17" s="1163"/>
      <c r="CF17" s="1163"/>
      <c r="CG17" s="1163"/>
      <c r="CH17" s="1164"/>
      <c r="CI17" s="858"/>
      <c r="CJ17" s="865"/>
      <c r="CK17" s="865"/>
      <c r="CL17" s="822"/>
      <c r="CM17" s="821"/>
      <c r="CN17" s="823"/>
      <c r="CO17" s="821"/>
      <c r="CP17" s="822"/>
      <c r="CQ17" s="867"/>
      <c r="CR17" s="1167"/>
      <c r="CS17" s="878"/>
      <c r="CT17" s="878"/>
      <c r="CU17" s="1168"/>
      <c r="CV17" s="607"/>
      <c r="CW17" s="608"/>
      <c r="CX17" s="857"/>
      <c r="CY17" s="857"/>
      <c r="CZ17" s="857"/>
      <c r="DA17" s="857"/>
      <c r="DB17" s="609"/>
      <c r="DC17" s="610"/>
      <c r="DD17" s="857"/>
      <c r="DE17" s="857"/>
      <c r="DF17" s="857"/>
      <c r="DG17" s="857"/>
      <c r="DH17" s="609"/>
      <c r="DI17" s="610"/>
      <c r="DJ17" s="862"/>
      <c r="DK17" s="863"/>
      <c r="DL17" s="863"/>
      <c r="DM17" s="864"/>
      <c r="DN17" s="821"/>
      <c r="DO17" s="822"/>
      <c r="DP17" s="867"/>
      <c r="DQ17" s="873"/>
      <c r="DR17" s="822"/>
      <c r="DS17" s="822"/>
      <c r="DT17" s="823"/>
      <c r="DU17" s="821"/>
      <c r="DV17" s="822"/>
      <c r="DW17" s="822"/>
      <c r="DX17" s="823"/>
      <c r="DY17" s="821"/>
      <c r="DZ17" s="822"/>
      <c r="EA17" s="822"/>
      <c r="EB17" s="823"/>
    </row>
    <row r="18" spans="1:168" ht="21" customHeight="1" x14ac:dyDescent="0.25">
      <c r="A18" s="183"/>
      <c r="B18" s="1169" t="s">
        <v>726</v>
      </c>
      <c r="C18" s="1169"/>
      <c r="D18" s="1169"/>
      <c r="E18" s="1169"/>
      <c r="F18" s="1169"/>
      <c r="G18" s="1169"/>
      <c r="H18" s="1169"/>
      <c r="I18" s="1169"/>
      <c r="J18" s="1169"/>
      <c r="K18" s="1169"/>
      <c r="L18" s="1169"/>
      <c r="M18" s="1169"/>
      <c r="N18" s="1170" t="s">
        <v>123</v>
      </c>
      <c r="O18" s="1170"/>
      <c r="P18" s="1170"/>
      <c r="Q18" s="1170"/>
      <c r="R18" s="1170"/>
      <c r="S18" s="1170"/>
      <c r="T18" s="1170"/>
      <c r="U18" s="1170"/>
      <c r="V18" s="1170"/>
      <c r="W18" s="1170"/>
      <c r="X18" s="1170"/>
      <c r="Y18" s="1170"/>
      <c r="Z18" s="1170"/>
      <c r="AA18" s="1171" t="s">
        <v>124</v>
      </c>
      <c r="AB18" s="1171"/>
      <c r="AC18" s="1171"/>
      <c r="AD18" s="1171"/>
      <c r="AE18" s="1171"/>
      <c r="AF18" s="1171"/>
      <c r="AG18" s="1171"/>
      <c r="AH18" s="1171"/>
      <c r="AI18" s="1171"/>
      <c r="AJ18" s="1171"/>
      <c r="AK18" s="1171"/>
      <c r="AL18" s="1171"/>
      <c r="AM18" s="1171"/>
      <c r="AN18" s="1171" t="s">
        <v>125</v>
      </c>
      <c r="AO18" s="1171"/>
      <c r="AP18" s="1171"/>
      <c r="AQ18" s="1171"/>
      <c r="AR18" s="1171"/>
      <c r="AS18" s="1171"/>
      <c r="AT18" s="1171"/>
      <c r="AU18" s="1171"/>
      <c r="AV18" s="1171"/>
      <c r="AW18" s="1171"/>
      <c r="AX18" s="1171"/>
      <c r="AY18" s="1171"/>
      <c r="AZ18" s="1172"/>
      <c r="BA18" s="1189" t="s">
        <v>126</v>
      </c>
      <c r="BB18" s="1190"/>
      <c r="BC18" s="1190"/>
      <c r="BD18" s="1190"/>
      <c r="BE18" s="1190"/>
      <c r="BF18" s="1190"/>
      <c r="BG18" s="1190"/>
      <c r="BH18" s="1190"/>
      <c r="BI18" s="1190"/>
      <c r="BJ18" s="1190"/>
      <c r="BK18" s="1190"/>
      <c r="BL18" s="1190"/>
      <c r="BM18" s="1191"/>
      <c r="BN18" s="183"/>
      <c r="BO18" s="183"/>
      <c r="BP18" s="183"/>
      <c r="BQ18" s="1169" t="s">
        <v>726</v>
      </c>
      <c r="BR18" s="1169"/>
      <c r="BS18" s="1169"/>
      <c r="BT18" s="1169"/>
      <c r="BU18" s="1169"/>
      <c r="BV18" s="1169"/>
      <c r="BW18" s="1169"/>
      <c r="BX18" s="1169"/>
      <c r="BY18" s="1169"/>
      <c r="BZ18" s="1169"/>
      <c r="CA18" s="1169"/>
      <c r="CB18" s="1169"/>
      <c r="CC18" s="1170" t="s">
        <v>123</v>
      </c>
      <c r="CD18" s="1170"/>
      <c r="CE18" s="1170"/>
      <c r="CF18" s="1170"/>
      <c r="CG18" s="1170"/>
      <c r="CH18" s="1170"/>
      <c r="CI18" s="1170"/>
      <c r="CJ18" s="1170"/>
      <c r="CK18" s="1170"/>
      <c r="CL18" s="1170"/>
      <c r="CM18" s="1170"/>
      <c r="CN18" s="1170"/>
      <c r="CO18" s="1170"/>
      <c r="CP18" s="1171" t="s">
        <v>124</v>
      </c>
      <c r="CQ18" s="1171"/>
      <c r="CR18" s="1171"/>
      <c r="CS18" s="1171"/>
      <c r="CT18" s="1171"/>
      <c r="CU18" s="1171"/>
      <c r="CV18" s="1171"/>
      <c r="CW18" s="1171"/>
      <c r="CX18" s="1171"/>
      <c r="CY18" s="1171"/>
      <c r="CZ18" s="1171"/>
      <c r="DA18" s="1171"/>
      <c r="DB18" s="1171"/>
      <c r="DC18" s="1171" t="s">
        <v>125</v>
      </c>
      <c r="DD18" s="1171"/>
      <c r="DE18" s="1171"/>
      <c r="DF18" s="1171"/>
      <c r="DG18" s="1171"/>
      <c r="DH18" s="1171"/>
      <c r="DI18" s="1171"/>
      <c r="DJ18" s="1171"/>
      <c r="DK18" s="1171"/>
      <c r="DL18" s="1171"/>
      <c r="DM18" s="1171"/>
      <c r="DN18" s="1171"/>
      <c r="DO18" s="1172"/>
      <c r="DP18" s="1189" t="s">
        <v>126</v>
      </c>
      <c r="DQ18" s="1190"/>
      <c r="DR18" s="1190"/>
      <c r="DS18" s="1190"/>
      <c r="DT18" s="1190"/>
      <c r="DU18" s="1190"/>
      <c r="DV18" s="1190"/>
      <c r="DW18" s="1190"/>
      <c r="DX18" s="1190"/>
      <c r="DY18" s="1190"/>
      <c r="DZ18" s="1190"/>
      <c r="EA18" s="1190"/>
      <c r="EB18" s="1191"/>
    </row>
    <row r="19" spans="1:168" s="65" customFormat="1" ht="21" customHeight="1" x14ac:dyDescent="0.25">
      <c r="A19" s="509"/>
      <c r="B19" s="612"/>
      <c r="C19" s="613"/>
      <c r="D19" s="613"/>
      <c r="E19" s="613"/>
      <c r="G19" s="614"/>
      <c r="H19" s="614"/>
      <c r="I19" s="614"/>
      <c r="J19" s="614"/>
      <c r="K19" s="614"/>
      <c r="L19" s="614"/>
      <c r="M19" s="615" t="s">
        <v>70</v>
      </c>
      <c r="N19" s="65" t="s">
        <v>54</v>
      </c>
      <c r="O19" s="1192">
        <f>data4!$CW$2+data5!$H$2</f>
        <v>0</v>
      </c>
      <c r="P19" s="1192"/>
      <c r="Q19" s="1192"/>
      <c r="R19" s="1192"/>
      <c r="S19" s="1192"/>
      <c r="T19" s="1192"/>
      <c r="U19" s="1192"/>
      <c r="V19" s="1192"/>
      <c r="W19" s="1192"/>
      <c r="X19" s="1192"/>
      <c r="Y19" s="1192"/>
      <c r="Z19" s="616" t="s">
        <v>70</v>
      </c>
      <c r="AA19" s="617"/>
      <c r="AB19" s="613"/>
      <c r="AC19" s="613"/>
      <c r="AD19" s="613"/>
      <c r="AE19" s="613"/>
      <c r="AF19" s="613"/>
      <c r="AG19" s="618"/>
      <c r="AH19" s="613"/>
      <c r="AI19" s="613"/>
      <c r="AJ19" s="613"/>
      <c r="AK19" s="613"/>
      <c r="AL19" s="613"/>
      <c r="AM19" s="616" t="s">
        <v>70</v>
      </c>
      <c r="AN19" s="613"/>
      <c r="AO19" s="613"/>
      <c r="AP19" s="613"/>
      <c r="AQ19" s="613"/>
      <c r="AR19" s="613"/>
      <c r="AS19" s="613"/>
      <c r="AT19" s="613"/>
      <c r="AU19" s="613"/>
      <c r="AV19" s="613"/>
      <c r="AW19" s="618"/>
      <c r="AX19" s="613"/>
      <c r="AY19" s="613"/>
      <c r="AZ19" s="616" t="s">
        <v>70</v>
      </c>
      <c r="BA19" s="619"/>
      <c r="BB19" s="619"/>
      <c r="BC19" s="619"/>
      <c r="BD19" s="619"/>
      <c r="BE19" s="619"/>
      <c r="BF19" s="619"/>
      <c r="BG19" s="619"/>
      <c r="BH19" s="619"/>
      <c r="BI19" s="619"/>
      <c r="BJ19" s="619"/>
      <c r="BK19" s="619"/>
      <c r="BL19" s="619"/>
      <c r="BM19" s="620" t="s">
        <v>70</v>
      </c>
      <c r="BN19" s="611"/>
      <c r="BO19" s="611"/>
      <c r="BP19" s="611"/>
      <c r="BQ19" s="612"/>
      <c r="BR19" s="613"/>
      <c r="BS19" s="613"/>
      <c r="BT19" s="613"/>
      <c r="BU19" s="614"/>
      <c r="BV19" s="614"/>
      <c r="BW19" s="614"/>
      <c r="BX19" s="614"/>
      <c r="BY19" s="614"/>
      <c r="BZ19" s="614"/>
      <c r="CA19" s="614"/>
      <c r="CB19" s="615" t="s">
        <v>70</v>
      </c>
      <c r="CC19" s="65" t="s">
        <v>54</v>
      </c>
      <c r="CD19" s="1192">
        <f>data4!$CW$2+data5!$H$2</f>
        <v>0</v>
      </c>
      <c r="CE19" s="1192"/>
      <c r="CF19" s="1192"/>
      <c r="CG19" s="1192"/>
      <c r="CH19" s="1192"/>
      <c r="CI19" s="1192"/>
      <c r="CJ19" s="1192"/>
      <c r="CK19" s="1192"/>
      <c r="CL19" s="1192"/>
      <c r="CM19" s="1192"/>
      <c r="CN19" s="1192"/>
      <c r="CO19" s="616" t="s">
        <v>70</v>
      </c>
      <c r="CP19" s="617"/>
      <c r="CQ19" s="613"/>
      <c r="CR19" s="613"/>
      <c r="CS19" s="613"/>
      <c r="CT19" s="613"/>
      <c r="CU19" s="613"/>
      <c r="CV19" s="618"/>
      <c r="CW19" s="613"/>
      <c r="CX19" s="613"/>
      <c r="CY19" s="613"/>
      <c r="CZ19" s="613"/>
      <c r="DA19" s="613"/>
      <c r="DB19" s="616" t="s">
        <v>70</v>
      </c>
      <c r="DC19" s="613"/>
      <c r="DD19" s="613"/>
      <c r="DE19" s="613"/>
      <c r="DF19" s="613"/>
      <c r="DG19" s="613"/>
      <c r="DH19" s="613"/>
      <c r="DI19" s="613"/>
      <c r="DJ19" s="613"/>
      <c r="DK19" s="613"/>
      <c r="DL19" s="618"/>
      <c r="DM19" s="613"/>
      <c r="DN19" s="613"/>
      <c r="DO19" s="616" t="s">
        <v>70</v>
      </c>
      <c r="DP19" s="619"/>
      <c r="DQ19" s="619"/>
      <c r="DR19" s="619"/>
      <c r="DS19" s="619"/>
      <c r="DT19" s="619"/>
      <c r="DU19" s="619"/>
      <c r="DV19" s="619"/>
      <c r="DW19" s="619"/>
      <c r="DX19" s="619"/>
      <c r="DY19" s="619"/>
      <c r="DZ19" s="619"/>
      <c r="EA19" s="619"/>
      <c r="EB19" s="620" t="s">
        <v>70</v>
      </c>
    </row>
    <row r="20" spans="1:168" ht="21" customHeight="1" x14ac:dyDescent="0.25">
      <c r="A20" s="509"/>
      <c r="B20" s="1173">
        <f>IF(data2!$B$2="要",data4!$EG$2,"")</f>
        <v>0</v>
      </c>
      <c r="C20" s="1174"/>
      <c r="D20" s="1174"/>
      <c r="E20" s="1174"/>
      <c r="F20" s="1174"/>
      <c r="G20" s="1174"/>
      <c r="H20" s="1174"/>
      <c r="I20" s="1174"/>
      <c r="J20" s="1174"/>
      <c r="K20" s="1174"/>
      <c r="L20" s="1174"/>
      <c r="M20" s="1175"/>
      <c r="N20" s="1179">
        <f>data5!$F$2+data5!$G$2+data5!$H$2</f>
        <v>0</v>
      </c>
      <c r="O20" s="1179"/>
      <c r="P20" s="1179"/>
      <c r="Q20" s="1179"/>
      <c r="R20" s="1179"/>
      <c r="S20" s="1179"/>
      <c r="T20" s="1179"/>
      <c r="U20" s="1179"/>
      <c r="V20" s="1179"/>
      <c r="W20" s="1179"/>
      <c r="X20" s="1179"/>
      <c r="Y20" s="1179"/>
      <c r="Z20" s="1180"/>
      <c r="AA20" s="1183">
        <f>data5!$I$2</f>
        <v>0</v>
      </c>
      <c r="AB20" s="1179"/>
      <c r="AC20" s="1179"/>
      <c r="AD20" s="1179"/>
      <c r="AE20" s="1179"/>
      <c r="AF20" s="1179"/>
      <c r="AG20" s="1179"/>
      <c r="AH20" s="1179"/>
      <c r="AI20" s="1179"/>
      <c r="AJ20" s="1179"/>
      <c r="AK20" s="1179"/>
      <c r="AL20" s="1179"/>
      <c r="AM20" s="1180"/>
      <c r="AN20" s="1179">
        <f>data5!$J$2</f>
        <v>0</v>
      </c>
      <c r="AO20" s="1179"/>
      <c r="AP20" s="1179"/>
      <c r="AQ20" s="1179"/>
      <c r="AR20" s="1179"/>
      <c r="AS20" s="1179"/>
      <c r="AT20" s="1179"/>
      <c r="AU20" s="1179"/>
      <c r="AV20" s="1179"/>
      <c r="AW20" s="1179"/>
      <c r="AX20" s="1179"/>
      <c r="AY20" s="1179"/>
      <c r="AZ20" s="1180"/>
      <c r="BA20" s="1185">
        <f>MIN(data5!$V$2,data5!$W$2)</f>
        <v>0</v>
      </c>
      <c r="BB20" s="1185"/>
      <c r="BC20" s="1185"/>
      <c r="BD20" s="1185"/>
      <c r="BE20" s="1185"/>
      <c r="BF20" s="1185"/>
      <c r="BG20" s="1185"/>
      <c r="BH20" s="1185"/>
      <c r="BI20" s="1185"/>
      <c r="BJ20" s="1185"/>
      <c r="BK20" s="1185"/>
      <c r="BL20" s="1185"/>
      <c r="BM20" s="1186"/>
      <c r="BN20" s="183"/>
      <c r="BO20" s="183"/>
      <c r="BP20" s="183"/>
      <c r="BQ20" s="1173">
        <f>IF(data2!$B$2="要",data4!$EG$2,"")</f>
        <v>0</v>
      </c>
      <c r="BR20" s="1174"/>
      <c r="BS20" s="1174"/>
      <c r="BT20" s="1174"/>
      <c r="BU20" s="1174"/>
      <c r="BV20" s="1174"/>
      <c r="BW20" s="1174"/>
      <c r="BX20" s="1174"/>
      <c r="BY20" s="1174"/>
      <c r="BZ20" s="1174"/>
      <c r="CA20" s="1174"/>
      <c r="CB20" s="1175"/>
      <c r="CC20" s="1179">
        <f>data5!$F$2+data5!$G$2+data5!$H$2</f>
        <v>0</v>
      </c>
      <c r="CD20" s="1179"/>
      <c r="CE20" s="1179"/>
      <c r="CF20" s="1179"/>
      <c r="CG20" s="1179"/>
      <c r="CH20" s="1179"/>
      <c r="CI20" s="1179"/>
      <c r="CJ20" s="1179"/>
      <c r="CK20" s="1179"/>
      <c r="CL20" s="1179"/>
      <c r="CM20" s="1179"/>
      <c r="CN20" s="1179"/>
      <c r="CO20" s="1180"/>
      <c r="CP20" s="1183">
        <f>data5!$I$2</f>
        <v>0</v>
      </c>
      <c r="CQ20" s="1179"/>
      <c r="CR20" s="1179"/>
      <c r="CS20" s="1179"/>
      <c r="CT20" s="1179"/>
      <c r="CU20" s="1179"/>
      <c r="CV20" s="1179"/>
      <c r="CW20" s="1179"/>
      <c r="CX20" s="1179"/>
      <c r="CY20" s="1179"/>
      <c r="CZ20" s="1179"/>
      <c r="DA20" s="1179"/>
      <c r="DB20" s="1180"/>
      <c r="DC20" s="1179">
        <f>data5!$J$2</f>
        <v>0</v>
      </c>
      <c r="DD20" s="1179"/>
      <c r="DE20" s="1179"/>
      <c r="DF20" s="1179"/>
      <c r="DG20" s="1179"/>
      <c r="DH20" s="1179"/>
      <c r="DI20" s="1179"/>
      <c r="DJ20" s="1179"/>
      <c r="DK20" s="1179"/>
      <c r="DL20" s="1179"/>
      <c r="DM20" s="1179"/>
      <c r="DN20" s="1179"/>
      <c r="DO20" s="1180"/>
      <c r="DP20" s="1185">
        <f>MIN(data5!$V$2,data5!$W$2)</f>
        <v>0</v>
      </c>
      <c r="DQ20" s="1185"/>
      <c r="DR20" s="1185"/>
      <c r="DS20" s="1185"/>
      <c r="DT20" s="1185"/>
      <c r="DU20" s="1185"/>
      <c r="DV20" s="1185"/>
      <c r="DW20" s="1185"/>
      <c r="DX20" s="1185"/>
      <c r="DY20" s="1185"/>
      <c r="DZ20" s="1185"/>
      <c r="EA20" s="1185"/>
      <c r="EB20" s="1186"/>
    </row>
    <row r="21" spans="1:168" ht="9.75" customHeight="1" x14ac:dyDescent="0.25">
      <c r="A21" s="183"/>
      <c r="B21" s="1176"/>
      <c r="C21" s="1177"/>
      <c r="D21" s="1177"/>
      <c r="E21" s="1177"/>
      <c r="F21" s="1177"/>
      <c r="G21" s="1177"/>
      <c r="H21" s="1177"/>
      <c r="I21" s="1177"/>
      <c r="J21" s="1177"/>
      <c r="K21" s="1177"/>
      <c r="L21" s="1177"/>
      <c r="M21" s="1178"/>
      <c r="N21" s="1181"/>
      <c r="O21" s="1181"/>
      <c r="P21" s="1181"/>
      <c r="Q21" s="1181"/>
      <c r="R21" s="1181"/>
      <c r="S21" s="1181"/>
      <c r="T21" s="1181"/>
      <c r="U21" s="1181"/>
      <c r="V21" s="1181"/>
      <c r="W21" s="1181"/>
      <c r="X21" s="1181"/>
      <c r="Y21" s="1181"/>
      <c r="Z21" s="1182"/>
      <c r="AA21" s="1184"/>
      <c r="AB21" s="1181"/>
      <c r="AC21" s="1181"/>
      <c r="AD21" s="1181"/>
      <c r="AE21" s="1181"/>
      <c r="AF21" s="1181"/>
      <c r="AG21" s="1181"/>
      <c r="AH21" s="1181"/>
      <c r="AI21" s="1181"/>
      <c r="AJ21" s="1181"/>
      <c r="AK21" s="1181"/>
      <c r="AL21" s="1181"/>
      <c r="AM21" s="1182"/>
      <c r="AN21" s="1181"/>
      <c r="AO21" s="1181"/>
      <c r="AP21" s="1181"/>
      <c r="AQ21" s="1181"/>
      <c r="AR21" s="1181"/>
      <c r="AS21" s="1181"/>
      <c r="AT21" s="1181"/>
      <c r="AU21" s="1181"/>
      <c r="AV21" s="1181"/>
      <c r="AW21" s="1181"/>
      <c r="AX21" s="1181"/>
      <c r="AY21" s="1181"/>
      <c r="AZ21" s="1182"/>
      <c r="BA21" s="1187"/>
      <c r="BB21" s="1187"/>
      <c r="BC21" s="1187"/>
      <c r="BD21" s="1187"/>
      <c r="BE21" s="1187"/>
      <c r="BF21" s="1187"/>
      <c r="BG21" s="1187"/>
      <c r="BH21" s="1187"/>
      <c r="BI21" s="1187"/>
      <c r="BJ21" s="1187"/>
      <c r="BK21" s="1187"/>
      <c r="BL21" s="1187"/>
      <c r="BM21" s="1188"/>
      <c r="BN21" s="183"/>
      <c r="BO21" s="183"/>
      <c r="BP21" s="183"/>
      <c r="BQ21" s="1176"/>
      <c r="BR21" s="1177"/>
      <c r="BS21" s="1177"/>
      <c r="BT21" s="1177"/>
      <c r="BU21" s="1177"/>
      <c r="BV21" s="1177"/>
      <c r="BW21" s="1177"/>
      <c r="BX21" s="1177"/>
      <c r="BY21" s="1177"/>
      <c r="BZ21" s="1177"/>
      <c r="CA21" s="1177"/>
      <c r="CB21" s="1178"/>
      <c r="CC21" s="1181"/>
      <c r="CD21" s="1181"/>
      <c r="CE21" s="1181"/>
      <c r="CF21" s="1181"/>
      <c r="CG21" s="1181"/>
      <c r="CH21" s="1181"/>
      <c r="CI21" s="1181"/>
      <c r="CJ21" s="1181"/>
      <c r="CK21" s="1181"/>
      <c r="CL21" s="1181"/>
      <c r="CM21" s="1181"/>
      <c r="CN21" s="1181"/>
      <c r="CO21" s="1182"/>
      <c r="CP21" s="1184"/>
      <c r="CQ21" s="1181"/>
      <c r="CR21" s="1181"/>
      <c r="CS21" s="1181"/>
      <c r="CT21" s="1181"/>
      <c r="CU21" s="1181"/>
      <c r="CV21" s="1181"/>
      <c r="CW21" s="1181"/>
      <c r="CX21" s="1181"/>
      <c r="CY21" s="1181"/>
      <c r="CZ21" s="1181"/>
      <c r="DA21" s="1181"/>
      <c r="DB21" s="1182"/>
      <c r="DC21" s="1181"/>
      <c r="DD21" s="1181"/>
      <c r="DE21" s="1181"/>
      <c r="DF21" s="1181"/>
      <c r="DG21" s="1181"/>
      <c r="DH21" s="1181"/>
      <c r="DI21" s="1181"/>
      <c r="DJ21" s="1181"/>
      <c r="DK21" s="1181"/>
      <c r="DL21" s="1181"/>
      <c r="DM21" s="1181"/>
      <c r="DN21" s="1181"/>
      <c r="DO21" s="1182"/>
      <c r="DP21" s="1187"/>
      <c r="DQ21" s="1187"/>
      <c r="DR21" s="1187"/>
      <c r="DS21" s="1187"/>
      <c r="DT21" s="1187"/>
      <c r="DU21" s="1187"/>
      <c r="DV21" s="1187"/>
      <c r="DW21" s="1187"/>
      <c r="DX21" s="1187"/>
      <c r="DY21" s="1187"/>
      <c r="DZ21" s="1187"/>
      <c r="EA21" s="1187"/>
      <c r="EB21" s="1188"/>
    </row>
    <row r="22" spans="1:168" ht="17.25" customHeight="1" x14ac:dyDescent="0.25">
      <c r="A22" s="183"/>
      <c r="B22" s="879" t="s">
        <v>130</v>
      </c>
      <c r="C22" s="880"/>
      <c r="D22" s="880"/>
      <c r="E22" s="880"/>
      <c r="F22" s="621"/>
      <c r="G22" s="881" t="str">
        <f>IF(data2!$B$2="要","","年末調整未済")</f>
        <v/>
      </c>
      <c r="H22" s="881"/>
      <c r="I22" s="881"/>
      <c r="J22" s="881"/>
      <c r="K22" s="881"/>
      <c r="L22" s="881"/>
      <c r="M22" s="881"/>
      <c r="N22" s="881"/>
      <c r="O22" s="881"/>
      <c r="P22" s="881"/>
      <c r="Q22" s="881"/>
      <c r="R22" s="622"/>
      <c r="S22" s="882" t="str">
        <f>IF(data4!$AK$2="","","(1)")</f>
        <v/>
      </c>
      <c r="T22" s="882"/>
      <c r="U22" s="883">
        <f>data4!$AK$2</f>
        <v>0</v>
      </c>
      <c r="V22" s="883"/>
      <c r="W22" s="883"/>
      <c r="X22" s="883"/>
      <c r="Y22" s="883"/>
      <c r="Z22" s="883"/>
      <c r="AA22" s="884"/>
      <c r="AB22" s="884"/>
      <c r="AC22" s="874">
        <f>data4!$CO$2</f>
        <v>0</v>
      </c>
      <c r="AD22" s="874"/>
      <c r="AE22" s="874"/>
      <c r="AF22" s="874"/>
      <c r="AG22" s="874"/>
      <c r="AH22" s="874"/>
      <c r="AI22" s="623"/>
      <c r="AJ22" s="885" t="str">
        <f>IF(data4!$AL$2="","","(2)")</f>
        <v/>
      </c>
      <c r="AK22" s="885"/>
      <c r="AL22" s="884">
        <f>data4!$AL$2</f>
        <v>0</v>
      </c>
      <c r="AM22" s="884"/>
      <c r="AN22" s="884"/>
      <c r="AO22" s="884"/>
      <c r="AP22" s="884"/>
      <c r="AQ22" s="884"/>
      <c r="AR22" s="884"/>
      <c r="AS22" s="884"/>
      <c r="AT22" s="874">
        <f>data4!$CP$2</f>
        <v>0</v>
      </c>
      <c r="AU22" s="874"/>
      <c r="AV22" s="874"/>
      <c r="AW22" s="874"/>
      <c r="AX22" s="874"/>
      <c r="AY22" s="874"/>
      <c r="AZ22" s="183"/>
      <c r="BA22" s="183"/>
      <c r="BB22" s="183"/>
      <c r="BC22" s="183"/>
      <c r="BD22" s="183"/>
      <c r="BE22" s="183"/>
      <c r="BF22" s="183"/>
      <c r="BG22" s="183"/>
      <c r="BH22" s="183"/>
      <c r="BI22" s="183"/>
      <c r="BJ22" s="183"/>
      <c r="BK22" s="183"/>
      <c r="BL22" s="621"/>
      <c r="BM22" s="624"/>
      <c r="BN22" s="183"/>
      <c r="BO22" s="183"/>
      <c r="BP22" s="183"/>
      <c r="BQ22" s="879" t="s">
        <v>130</v>
      </c>
      <c r="BR22" s="880"/>
      <c r="BS22" s="880"/>
      <c r="BT22" s="880"/>
      <c r="BU22" s="621"/>
      <c r="BV22" s="881" t="str">
        <f>IF(data2!$B$2="要","","年末調整未済")</f>
        <v/>
      </c>
      <c r="BW22" s="881"/>
      <c r="BX22" s="881"/>
      <c r="BY22" s="881"/>
      <c r="BZ22" s="881"/>
      <c r="CA22" s="881"/>
      <c r="CB22" s="881"/>
      <c r="CC22" s="881"/>
      <c r="CD22" s="881"/>
      <c r="CE22" s="881"/>
      <c r="CF22" s="881"/>
      <c r="CG22" s="622"/>
      <c r="CH22" s="882" t="str">
        <f>IF(data4!$AK$2="","","(1)")</f>
        <v/>
      </c>
      <c r="CI22" s="882"/>
      <c r="CJ22" s="883">
        <f>data4!$AK$2</f>
        <v>0</v>
      </c>
      <c r="CK22" s="883"/>
      <c r="CL22" s="883"/>
      <c r="CM22" s="883"/>
      <c r="CN22" s="883"/>
      <c r="CO22" s="883"/>
      <c r="CP22" s="884"/>
      <c r="CQ22" s="884"/>
      <c r="CR22" s="874">
        <f>data4!$CO$2</f>
        <v>0</v>
      </c>
      <c r="CS22" s="874"/>
      <c r="CT22" s="874"/>
      <c r="CU22" s="874"/>
      <c r="CV22" s="874"/>
      <c r="CW22" s="874"/>
      <c r="CX22" s="623"/>
      <c r="CY22" s="885" t="str">
        <f>IF(data4!$AL$2="","","(2)")</f>
        <v/>
      </c>
      <c r="CZ22" s="885"/>
      <c r="DA22" s="884">
        <f>data4!$AL$2</f>
        <v>0</v>
      </c>
      <c r="DB22" s="884"/>
      <c r="DC22" s="884"/>
      <c r="DD22" s="884"/>
      <c r="DE22" s="884"/>
      <c r="DF22" s="884"/>
      <c r="DG22" s="884"/>
      <c r="DH22" s="884"/>
      <c r="DI22" s="874">
        <f>data4!$CP$2</f>
        <v>0</v>
      </c>
      <c r="DJ22" s="874"/>
      <c r="DK22" s="874"/>
      <c r="DL22" s="874"/>
      <c r="DM22" s="874"/>
      <c r="DN22" s="874"/>
      <c r="DO22" s="183"/>
      <c r="DP22" s="183"/>
      <c r="DQ22" s="183"/>
      <c r="DR22" s="183"/>
      <c r="DS22" s="183"/>
      <c r="DT22" s="183"/>
      <c r="DU22" s="183"/>
      <c r="DV22" s="183"/>
      <c r="DW22" s="183"/>
      <c r="DX22" s="183"/>
      <c r="DY22" s="183"/>
      <c r="DZ22" s="183"/>
      <c r="EA22" s="621"/>
      <c r="EB22" s="624"/>
    </row>
    <row r="23" spans="1:168" ht="17.25" customHeight="1" x14ac:dyDescent="0.25">
      <c r="A23" s="183"/>
      <c r="B23" s="875"/>
      <c r="C23" s="876"/>
      <c r="D23" s="876"/>
      <c r="E23" s="876"/>
      <c r="F23" s="886"/>
      <c r="G23" s="886"/>
      <c r="H23" s="886"/>
      <c r="I23" s="886"/>
      <c r="J23" s="886"/>
      <c r="K23" s="886"/>
      <c r="L23" s="886"/>
      <c r="M23" s="886"/>
      <c r="N23" s="886"/>
      <c r="O23" s="886"/>
      <c r="P23" s="886"/>
      <c r="Q23" s="886"/>
      <c r="R23" s="886"/>
      <c r="S23" s="886"/>
      <c r="T23" s="886"/>
      <c r="U23" s="886"/>
      <c r="V23" s="886"/>
      <c r="W23" s="887"/>
      <c r="X23" s="887"/>
      <c r="Y23" s="887"/>
      <c r="Z23" s="887"/>
      <c r="AA23" s="887"/>
      <c r="AB23" s="888"/>
      <c r="AC23" s="888"/>
      <c r="AD23" s="888"/>
      <c r="AE23" s="888"/>
      <c r="AF23" s="888"/>
      <c r="AG23" s="888"/>
      <c r="AH23" s="888"/>
      <c r="AI23" s="888"/>
      <c r="AJ23" s="888"/>
      <c r="AK23" s="888"/>
      <c r="AL23" s="887"/>
      <c r="AM23" s="887"/>
      <c r="AN23" s="887"/>
      <c r="AO23" s="887"/>
      <c r="AP23" s="887"/>
      <c r="AQ23" s="888"/>
      <c r="AR23" s="888"/>
      <c r="AS23" s="625"/>
      <c r="AT23" s="888"/>
      <c r="AU23" s="888"/>
      <c r="AV23" s="888"/>
      <c r="AW23" s="888"/>
      <c r="AX23" s="888"/>
      <c r="AY23" s="888"/>
      <c r="AZ23" s="888"/>
      <c r="BA23" s="888"/>
      <c r="BB23" s="888"/>
      <c r="BC23" s="888"/>
      <c r="BD23" s="888"/>
      <c r="BE23" s="888"/>
      <c r="BF23" s="888"/>
      <c r="BG23" s="625"/>
      <c r="BH23" s="625"/>
      <c r="BI23" s="625"/>
      <c r="BJ23" s="625"/>
      <c r="BK23" s="625"/>
      <c r="BL23" s="625"/>
      <c r="BM23" s="626"/>
      <c r="BN23" s="183"/>
      <c r="BO23" s="183"/>
      <c r="BP23" s="183"/>
      <c r="BQ23" s="875"/>
      <c r="BR23" s="876"/>
      <c r="BS23" s="876"/>
      <c r="BT23" s="876"/>
      <c r="BU23" s="886"/>
      <c r="BV23" s="886"/>
      <c r="BW23" s="886"/>
      <c r="BX23" s="886"/>
      <c r="BY23" s="886"/>
      <c r="BZ23" s="886"/>
      <c r="CA23" s="886"/>
      <c r="CB23" s="886"/>
      <c r="CC23" s="886"/>
      <c r="CD23" s="886"/>
      <c r="CE23" s="886"/>
      <c r="CF23" s="886"/>
      <c r="CG23" s="886"/>
      <c r="CH23" s="886"/>
      <c r="CI23" s="886"/>
      <c r="CJ23" s="886"/>
      <c r="CK23" s="886"/>
      <c r="CL23" s="887"/>
      <c r="CM23" s="887"/>
      <c r="CN23" s="887"/>
      <c r="CO23" s="887"/>
      <c r="CP23" s="887"/>
      <c r="CQ23" s="888"/>
      <c r="CR23" s="888"/>
      <c r="CS23" s="888"/>
      <c r="CT23" s="888"/>
      <c r="CU23" s="888"/>
      <c r="CV23" s="888"/>
      <c r="CW23" s="888"/>
      <c r="CX23" s="888"/>
      <c r="CY23" s="888"/>
      <c r="CZ23" s="888"/>
      <c r="DA23" s="887"/>
      <c r="DB23" s="887"/>
      <c r="DC23" s="887"/>
      <c r="DD23" s="887"/>
      <c r="DE23" s="887"/>
      <c r="DF23" s="888"/>
      <c r="DG23" s="888"/>
      <c r="DH23" s="625"/>
      <c r="DI23" s="888"/>
      <c r="DJ23" s="888"/>
      <c r="DK23" s="888"/>
      <c r="DL23" s="888"/>
      <c r="DM23" s="888"/>
      <c r="DN23" s="888"/>
      <c r="DO23" s="888"/>
      <c r="DP23" s="888"/>
      <c r="DQ23" s="888"/>
      <c r="DR23" s="888"/>
      <c r="DS23" s="888"/>
      <c r="DT23" s="888"/>
      <c r="DU23" s="888"/>
      <c r="DV23" s="625"/>
      <c r="DW23" s="625"/>
      <c r="DX23" s="625"/>
      <c r="DY23" s="625"/>
      <c r="DZ23" s="625"/>
      <c r="EA23" s="625"/>
      <c r="EB23" s="626"/>
    </row>
    <row r="24" spans="1:168" ht="17.25" customHeight="1" x14ac:dyDescent="0.25">
      <c r="A24" s="183"/>
      <c r="B24" s="875"/>
      <c r="C24" s="876"/>
      <c r="D24" s="876"/>
      <c r="E24" s="876"/>
      <c r="F24" s="889">
        <f>data4!$DR$2</f>
        <v>0</v>
      </c>
      <c r="G24" s="889"/>
      <c r="H24" s="889"/>
      <c r="I24" s="889"/>
      <c r="J24" s="889"/>
      <c r="K24" s="889"/>
      <c r="L24" s="889"/>
      <c r="M24" s="889"/>
      <c r="N24" s="889"/>
      <c r="O24" s="889"/>
      <c r="P24" s="889"/>
      <c r="Q24" s="889"/>
      <c r="R24" s="889"/>
      <c r="S24" s="889"/>
      <c r="T24" s="889"/>
      <c r="U24" s="889"/>
      <c r="V24" s="889"/>
      <c r="W24" s="889"/>
      <c r="X24" s="889"/>
      <c r="Y24" s="889"/>
      <c r="Z24" s="889"/>
      <c r="AA24" s="889"/>
      <c r="AB24" s="889"/>
      <c r="AC24" s="889"/>
      <c r="AD24" s="889"/>
      <c r="AE24" s="889"/>
      <c r="AF24" s="889"/>
      <c r="AG24" s="889"/>
      <c r="AH24" s="889"/>
      <c r="AI24" s="889"/>
      <c r="AJ24" s="889"/>
      <c r="AK24" s="889"/>
      <c r="AL24" s="889"/>
      <c r="AM24" s="889"/>
      <c r="AN24" s="889"/>
      <c r="AO24" s="889"/>
      <c r="AP24" s="889"/>
      <c r="AQ24" s="889"/>
      <c r="AR24" s="889"/>
      <c r="AS24" s="889"/>
      <c r="AT24" s="889"/>
      <c r="AU24" s="889"/>
      <c r="AV24" s="889"/>
      <c r="AW24" s="889"/>
      <c r="AX24" s="889"/>
      <c r="AY24" s="889"/>
      <c r="AZ24" s="889"/>
      <c r="BA24" s="889"/>
      <c r="BB24" s="889"/>
      <c r="BC24" s="889"/>
      <c r="BD24" s="889"/>
      <c r="BE24" s="889"/>
      <c r="BF24" s="889"/>
      <c r="BG24" s="889"/>
      <c r="BH24" s="889"/>
      <c r="BI24" s="889"/>
      <c r="BJ24" s="889"/>
      <c r="BK24" s="889"/>
      <c r="BL24" s="889"/>
      <c r="BM24" s="890"/>
      <c r="BN24" s="183"/>
      <c r="BO24" s="183"/>
      <c r="BP24" s="183"/>
      <c r="BQ24" s="875"/>
      <c r="BR24" s="876"/>
      <c r="BS24" s="876"/>
      <c r="BT24" s="876"/>
      <c r="BU24" s="889">
        <f>data4!$DR$2</f>
        <v>0</v>
      </c>
      <c r="BV24" s="889"/>
      <c r="BW24" s="889"/>
      <c r="BX24" s="889"/>
      <c r="BY24" s="889"/>
      <c r="BZ24" s="889"/>
      <c r="CA24" s="889"/>
      <c r="CB24" s="889"/>
      <c r="CC24" s="889"/>
      <c r="CD24" s="889"/>
      <c r="CE24" s="889"/>
      <c r="CF24" s="889"/>
      <c r="CG24" s="889"/>
      <c r="CH24" s="889"/>
      <c r="CI24" s="889"/>
      <c r="CJ24" s="889"/>
      <c r="CK24" s="889"/>
      <c r="CL24" s="889"/>
      <c r="CM24" s="889"/>
      <c r="CN24" s="889"/>
      <c r="CO24" s="889"/>
      <c r="CP24" s="889"/>
      <c r="CQ24" s="889"/>
      <c r="CR24" s="889"/>
      <c r="CS24" s="889"/>
      <c r="CT24" s="889"/>
      <c r="CU24" s="889"/>
      <c r="CV24" s="889"/>
      <c r="CW24" s="889"/>
      <c r="CX24" s="889"/>
      <c r="CY24" s="889"/>
      <c r="CZ24" s="889"/>
      <c r="DA24" s="889"/>
      <c r="DB24" s="889"/>
      <c r="DC24" s="889"/>
      <c r="DD24" s="889"/>
      <c r="DE24" s="889"/>
      <c r="DF24" s="889"/>
      <c r="DG24" s="889"/>
      <c r="DH24" s="889"/>
      <c r="DI24" s="889"/>
      <c r="DJ24" s="889"/>
      <c r="DK24" s="889"/>
      <c r="DL24" s="889"/>
      <c r="DM24" s="889"/>
      <c r="DN24" s="889"/>
      <c r="DO24" s="889"/>
      <c r="DP24" s="889"/>
      <c r="DQ24" s="889"/>
      <c r="DR24" s="889"/>
      <c r="DS24" s="889"/>
      <c r="DT24" s="889"/>
      <c r="DU24" s="889"/>
      <c r="DV24" s="889"/>
      <c r="DW24" s="889"/>
      <c r="DX24" s="889"/>
      <c r="DY24" s="889"/>
      <c r="DZ24" s="889"/>
      <c r="EA24" s="889"/>
      <c r="EB24" s="890"/>
    </row>
    <row r="25" spans="1:168" ht="17.25" customHeight="1" x14ac:dyDescent="0.25">
      <c r="A25" s="183"/>
      <c r="B25" s="875"/>
      <c r="C25" s="876"/>
      <c r="D25" s="876"/>
      <c r="E25" s="876"/>
      <c r="F25" s="889"/>
      <c r="G25" s="889"/>
      <c r="H25" s="889"/>
      <c r="I25" s="889"/>
      <c r="J25" s="889"/>
      <c r="K25" s="889"/>
      <c r="L25" s="889"/>
      <c r="M25" s="889"/>
      <c r="N25" s="889"/>
      <c r="O25" s="889"/>
      <c r="P25" s="889"/>
      <c r="Q25" s="889"/>
      <c r="R25" s="889"/>
      <c r="S25" s="889"/>
      <c r="T25" s="889"/>
      <c r="U25" s="889"/>
      <c r="V25" s="889"/>
      <c r="W25" s="889"/>
      <c r="X25" s="889"/>
      <c r="Y25" s="889"/>
      <c r="Z25" s="889"/>
      <c r="AA25" s="889"/>
      <c r="AB25" s="889"/>
      <c r="AC25" s="889"/>
      <c r="AD25" s="889"/>
      <c r="AE25" s="889"/>
      <c r="AF25" s="889"/>
      <c r="AG25" s="889"/>
      <c r="AH25" s="889"/>
      <c r="AI25" s="889"/>
      <c r="AJ25" s="889"/>
      <c r="AK25" s="889"/>
      <c r="AL25" s="889"/>
      <c r="AM25" s="889"/>
      <c r="AN25" s="889"/>
      <c r="AO25" s="889"/>
      <c r="AP25" s="889"/>
      <c r="AQ25" s="889"/>
      <c r="AR25" s="889"/>
      <c r="AS25" s="889"/>
      <c r="AT25" s="889"/>
      <c r="AU25" s="889"/>
      <c r="AV25" s="889"/>
      <c r="AW25" s="889"/>
      <c r="AX25" s="889"/>
      <c r="AY25" s="889"/>
      <c r="AZ25" s="889"/>
      <c r="BA25" s="889"/>
      <c r="BB25" s="889"/>
      <c r="BC25" s="889"/>
      <c r="BD25" s="889"/>
      <c r="BE25" s="889"/>
      <c r="BF25" s="889"/>
      <c r="BG25" s="889"/>
      <c r="BH25" s="889"/>
      <c r="BI25" s="889"/>
      <c r="BJ25" s="889"/>
      <c r="BK25" s="889"/>
      <c r="BL25" s="889"/>
      <c r="BM25" s="890"/>
      <c r="BN25" s="183"/>
      <c r="BO25" s="183"/>
      <c r="BP25" s="183"/>
      <c r="BQ25" s="875"/>
      <c r="BR25" s="876"/>
      <c r="BS25" s="876"/>
      <c r="BT25" s="876"/>
      <c r="BU25" s="889"/>
      <c r="BV25" s="889"/>
      <c r="BW25" s="889"/>
      <c r="BX25" s="889"/>
      <c r="BY25" s="889"/>
      <c r="BZ25" s="889"/>
      <c r="CA25" s="889"/>
      <c r="CB25" s="889"/>
      <c r="CC25" s="889"/>
      <c r="CD25" s="889"/>
      <c r="CE25" s="889"/>
      <c r="CF25" s="889"/>
      <c r="CG25" s="889"/>
      <c r="CH25" s="889"/>
      <c r="CI25" s="889"/>
      <c r="CJ25" s="889"/>
      <c r="CK25" s="889"/>
      <c r="CL25" s="889"/>
      <c r="CM25" s="889"/>
      <c r="CN25" s="889"/>
      <c r="CO25" s="889"/>
      <c r="CP25" s="889"/>
      <c r="CQ25" s="889"/>
      <c r="CR25" s="889"/>
      <c r="CS25" s="889"/>
      <c r="CT25" s="889"/>
      <c r="CU25" s="889"/>
      <c r="CV25" s="889"/>
      <c r="CW25" s="889"/>
      <c r="CX25" s="889"/>
      <c r="CY25" s="889"/>
      <c r="CZ25" s="889"/>
      <c r="DA25" s="889"/>
      <c r="DB25" s="889"/>
      <c r="DC25" s="889"/>
      <c r="DD25" s="889"/>
      <c r="DE25" s="889"/>
      <c r="DF25" s="889"/>
      <c r="DG25" s="889"/>
      <c r="DH25" s="889"/>
      <c r="DI25" s="889"/>
      <c r="DJ25" s="889"/>
      <c r="DK25" s="889"/>
      <c r="DL25" s="889"/>
      <c r="DM25" s="889"/>
      <c r="DN25" s="889"/>
      <c r="DO25" s="889"/>
      <c r="DP25" s="889"/>
      <c r="DQ25" s="889"/>
      <c r="DR25" s="889"/>
      <c r="DS25" s="889"/>
      <c r="DT25" s="889"/>
      <c r="DU25" s="889"/>
      <c r="DV25" s="889"/>
      <c r="DW25" s="889"/>
      <c r="DX25" s="889"/>
      <c r="DY25" s="889"/>
      <c r="DZ25" s="889"/>
      <c r="EA25" s="889"/>
      <c r="EB25" s="890"/>
    </row>
    <row r="26" spans="1:168" ht="32.25" customHeight="1" x14ac:dyDescent="0.25">
      <c r="A26" s="183"/>
      <c r="B26" s="877"/>
      <c r="C26" s="878"/>
      <c r="D26" s="878"/>
      <c r="E26" s="878"/>
      <c r="F26" s="891"/>
      <c r="G26" s="891"/>
      <c r="H26" s="891"/>
      <c r="I26" s="891"/>
      <c r="J26" s="891"/>
      <c r="K26" s="891"/>
      <c r="L26" s="891"/>
      <c r="M26" s="891"/>
      <c r="N26" s="891"/>
      <c r="O26" s="891"/>
      <c r="P26" s="891"/>
      <c r="Q26" s="891"/>
      <c r="R26" s="891"/>
      <c r="S26" s="891"/>
      <c r="T26" s="891"/>
      <c r="U26" s="891"/>
      <c r="V26" s="891"/>
      <c r="W26" s="891"/>
      <c r="X26" s="891"/>
      <c r="Y26" s="891"/>
      <c r="Z26" s="891"/>
      <c r="AA26" s="891"/>
      <c r="AB26" s="891"/>
      <c r="AC26" s="891"/>
      <c r="AD26" s="891"/>
      <c r="AE26" s="891"/>
      <c r="AF26" s="891"/>
      <c r="AG26" s="891"/>
      <c r="AH26" s="891"/>
      <c r="AI26" s="891"/>
      <c r="AJ26" s="891"/>
      <c r="AK26" s="891"/>
      <c r="AL26" s="891"/>
      <c r="AM26" s="891"/>
      <c r="AN26" s="891"/>
      <c r="AO26" s="891"/>
      <c r="AP26" s="891"/>
      <c r="AQ26" s="891"/>
      <c r="AR26" s="891"/>
      <c r="AS26" s="891"/>
      <c r="AT26" s="891"/>
      <c r="AU26" s="891"/>
      <c r="AV26" s="891"/>
      <c r="AW26" s="891"/>
      <c r="AX26" s="891"/>
      <c r="AY26" s="891"/>
      <c r="AZ26" s="891"/>
      <c r="BA26" s="891"/>
      <c r="BB26" s="891"/>
      <c r="BC26" s="891"/>
      <c r="BD26" s="891"/>
      <c r="BE26" s="891"/>
      <c r="BF26" s="891"/>
      <c r="BG26" s="891"/>
      <c r="BH26" s="891"/>
      <c r="BI26" s="891"/>
      <c r="BJ26" s="891"/>
      <c r="BK26" s="891"/>
      <c r="BL26" s="891"/>
      <c r="BM26" s="892"/>
      <c r="BN26" s="183"/>
      <c r="BO26" s="183"/>
      <c r="BP26" s="183"/>
      <c r="BQ26" s="877"/>
      <c r="BR26" s="878"/>
      <c r="BS26" s="878"/>
      <c r="BT26" s="878"/>
      <c r="BU26" s="891"/>
      <c r="BV26" s="891"/>
      <c r="BW26" s="891"/>
      <c r="BX26" s="891"/>
      <c r="BY26" s="891"/>
      <c r="BZ26" s="891"/>
      <c r="CA26" s="891"/>
      <c r="CB26" s="891"/>
      <c r="CC26" s="891"/>
      <c r="CD26" s="891"/>
      <c r="CE26" s="891"/>
      <c r="CF26" s="891"/>
      <c r="CG26" s="891"/>
      <c r="CH26" s="891"/>
      <c r="CI26" s="891"/>
      <c r="CJ26" s="891"/>
      <c r="CK26" s="891"/>
      <c r="CL26" s="891"/>
      <c r="CM26" s="891"/>
      <c r="CN26" s="891"/>
      <c r="CO26" s="891"/>
      <c r="CP26" s="891"/>
      <c r="CQ26" s="891"/>
      <c r="CR26" s="891"/>
      <c r="CS26" s="891"/>
      <c r="CT26" s="891"/>
      <c r="CU26" s="891"/>
      <c r="CV26" s="891"/>
      <c r="CW26" s="891"/>
      <c r="CX26" s="891"/>
      <c r="CY26" s="891"/>
      <c r="CZ26" s="891"/>
      <c r="DA26" s="891"/>
      <c r="DB26" s="891"/>
      <c r="DC26" s="891"/>
      <c r="DD26" s="891"/>
      <c r="DE26" s="891"/>
      <c r="DF26" s="891"/>
      <c r="DG26" s="891"/>
      <c r="DH26" s="891"/>
      <c r="DI26" s="891"/>
      <c r="DJ26" s="891"/>
      <c r="DK26" s="891"/>
      <c r="DL26" s="891"/>
      <c r="DM26" s="891"/>
      <c r="DN26" s="891"/>
      <c r="DO26" s="891"/>
      <c r="DP26" s="891"/>
      <c r="DQ26" s="891"/>
      <c r="DR26" s="891"/>
      <c r="DS26" s="891"/>
      <c r="DT26" s="891"/>
      <c r="DU26" s="891"/>
      <c r="DV26" s="891"/>
      <c r="DW26" s="891"/>
      <c r="DX26" s="891"/>
      <c r="DY26" s="891"/>
      <c r="DZ26" s="891"/>
      <c r="EA26" s="891"/>
      <c r="EB26" s="892"/>
    </row>
    <row r="27" spans="1:168" ht="15" customHeight="1" x14ac:dyDescent="0.25">
      <c r="A27" s="183"/>
      <c r="B27" s="893" t="s">
        <v>626</v>
      </c>
      <c r="C27" s="894"/>
      <c r="D27" s="894"/>
      <c r="E27" s="894"/>
      <c r="F27" s="746" t="s">
        <v>78</v>
      </c>
      <c r="G27" s="747"/>
      <c r="H27" s="747"/>
      <c r="I27" s="747"/>
      <c r="J27" s="747"/>
      <c r="K27" s="627"/>
      <c r="L27" s="628"/>
      <c r="M27" s="628"/>
      <c r="N27" s="628"/>
      <c r="O27" s="628"/>
      <c r="P27" s="628"/>
      <c r="Q27" s="629" t="s">
        <v>0</v>
      </c>
      <c r="R27" s="746" t="s">
        <v>79</v>
      </c>
      <c r="S27" s="747"/>
      <c r="T27" s="747"/>
      <c r="U27" s="747"/>
      <c r="V27" s="747"/>
      <c r="W27" s="627"/>
      <c r="X27" s="628"/>
      <c r="Y27" s="628"/>
      <c r="Z27" s="628"/>
      <c r="AA27" s="628"/>
      <c r="AB27" s="628"/>
      <c r="AC27" s="629" t="s">
        <v>0</v>
      </c>
      <c r="AD27" s="746" t="s">
        <v>131</v>
      </c>
      <c r="AE27" s="747"/>
      <c r="AF27" s="747"/>
      <c r="AG27" s="747"/>
      <c r="AH27" s="747"/>
      <c r="AI27" s="627"/>
      <c r="AJ27" s="628"/>
      <c r="AK27" s="628"/>
      <c r="AL27" s="628"/>
      <c r="AM27" s="628"/>
      <c r="AN27" s="628"/>
      <c r="AO27" s="629" t="s">
        <v>0</v>
      </c>
      <c r="AP27" s="746" t="s">
        <v>166</v>
      </c>
      <c r="AQ27" s="747"/>
      <c r="AR27" s="747"/>
      <c r="AS27" s="747"/>
      <c r="AT27" s="747"/>
      <c r="AU27" s="627"/>
      <c r="AV27" s="628"/>
      <c r="AW27" s="628"/>
      <c r="AX27" s="628"/>
      <c r="AY27" s="628"/>
      <c r="AZ27" s="628"/>
      <c r="BA27" s="629" t="s">
        <v>0</v>
      </c>
      <c r="BB27" s="746" t="s">
        <v>167</v>
      </c>
      <c r="BC27" s="747"/>
      <c r="BD27" s="747"/>
      <c r="BE27" s="747"/>
      <c r="BF27" s="747"/>
      <c r="BG27" s="627"/>
      <c r="BH27" s="628"/>
      <c r="BI27" s="628"/>
      <c r="BJ27" s="628"/>
      <c r="BK27" s="628"/>
      <c r="BL27" s="628"/>
      <c r="BM27" s="629" t="s">
        <v>0</v>
      </c>
      <c r="BN27" s="183"/>
      <c r="BO27" s="183"/>
      <c r="BP27" s="183"/>
      <c r="BQ27" s="893" t="s">
        <v>626</v>
      </c>
      <c r="BR27" s="894"/>
      <c r="BS27" s="894"/>
      <c r="BT27" s="894"/>
      <c r="BU27" s="746" t="s">
        <v>78</v>
      </c>
      <c r="BV27" s="747"/>
      <c r="BW27" s="747"/>
      <c r="BX27" s="747"/>
      <c r="BY27" s="747"/>
      <c r="BZ27" s="627"/>
      <c r="CA27" s="628"/>
      <c r="CB27" s="628"/>
      <c r="CC27" s="628"/>
      <c r="CD27" s="628"/>
      <c r="CE27" s="628"/>
      <c r="CF27" s="629" t="s">
        <v>0</v>
      </c>
      <c r="CG27" s="746" t="s">
        <v>79</v>
      </c>
      <c r="CH27" s="747"/>
      <c r="CI27" s="747"/>
      <c r="CJ27" s="747"/>
      <c r="CK27" s="747"/>
      <c r="CL27" s="627"/>
      <c r="CM27" s="628"/>
      <c r="CN27" s="628"/>
      <c r="CO27" s="628"/>
      <c r="CP27" s="628"/>
      <c r="CQ27" s="628"/>
      <c r="CR27" s="629" t="s">
        <v>0</v>
      </c>
      <c r="CS27" s="746" t="s">
        <v>131</v>
      </c>
      <c r="CT27" s="747"/>
      <c r="CU27" s="747"/>
      <c r="CV27" s="747"/>
      <c r="CW27" s="747"/>
      <c r="CX27" s="627"/>
      <c r="CY27" s="628"/>
      <c r="CZ27" s="628"/>
      <c r="DA27" s="628"/>
      <c r="DB27" s="628"/>
      <c r="DC27" s="628"/>
      <c r="DD27" s="629" t="s">
        <v>0</v>
      </c>
      <c r="DE27" s="746" t="s">
        <v>166</v>
      </c>
      <c r="DF27" s="747"/>
      <c r="DG27" s="747"/>
      <c r="DH27" s="747"/>
      <c r="DI27" s="747"/>
      <c r="DJ27" s="627"/>
      <c r="DK27" s="628"/>
      <c r="DL27" s="628"/>
      <c r="DM27" s="628"/>
      <c r="DN27" s="628"/>
      <c r="DO27" s="628"/>
      <c r="DP27" s="629" t="s">
        <v>0</v>
      </c>
      <c r="DQ27" s="746" t="s">
        <v>167</v>
      </c>
      <c r="DR27" s="747"/>
      <c r="DS27" s="747"/>
      <c r="DT27" s="747"/>
      <c r="DU27" s="747"/>
      <c r="DV27" s="627"/>
      <c r="DW27" s="628"/>
      <c r="DX27" s="628"/>
      <c r="DY27" s="628"/>
      <c r="DZ27" s="628"/>
      <c r="EA27" s="628"/>
      <c r="EB27" s="629" t="s">
        <v>0</v>
      </c>
    </row>
    <row r="28" spans="1:168" ht="29.25" customHeight="1" x14ac:dyDescent="0.25">
      <c r="A28" s="183"/>
      <c r="B28" s="895"/>
      <c r="C28" s="896"/>
      <c r="D28" s="896"/>
      <c r="E28" s="896"/>
      <c r="F28" s="748"/>
      <c r="G28" s="749"/>
      <c r="H28" s="749"/>
      <c r="I28" s="749"/>
      <c r="J28" s="749"/>
      <c r="K28" s="750">
        <f>IF(data2!$B$2="要",data4!$CY$2,"")</f>
        <v>0</v>
      </c>
      <c r="L28" s="751"/>
      <c r="M28" s="751"/>
      <c r="N28" s="751"/>
      <c r="O28" s="751"/>
      <c r="P28" s="751"/>
      <c r="Q28" s="752"/>
      <c r="R28" s="748"/>
      <c r="S28" s="749"/>
      <c r="T28" s="749"/>
      <c r="U28" s="749"/>
      <c r="V28" s="749"/>
      <c r="W28" s="750">
        <f>IF(data2!$B$2="要",data4!$CZ$2,"")</f>
        <v>0</v>
      </c>
      <c r="X28" s="751"/>
      <c r="Y28" s="751"/>
      <c r="Z28" s="751"/>
      <c r="AA28" s="751"/>
      <c r="AB28" s="751"/>
      <c r="AC28" s="752"/>
      <c r="AD28" s="748"/>
      <c r="AE28" s="749"/>
      <c r="AF28" s="749"/>
      <c r="AG28" s="749"/>
      <c r="AH28" s="749"/>
      <c r="AI28" s="750">
        <f>IF(data2!$B$2="要",data4!$DA$2,"")</f>
        <v>0</v>
      </c>
      <c r="AJ28" s="751"/>
      <c r="AK28" s="751"/>
      <c r="AL28" s="751"/>
      <c r="AM28" s="751"/>
      <c r="AN28" s="751"/>
      <c r="AO28" s="752"/>
      <c r="AP28" s="748"/>
      <c r="AQ28" s="749"/>
      <c r="AR28" s="749"/>
      <c r="AS28" s="749"/>
      <c r="AT28" s="749"/>
      <c r="AU28" s="750">
        <f>IF(data2!$B$2="要",data4!$DB$2,"")</f>
        <v>0</v>
      </c>
      <c r="AV28" s="751"/>
      <c r="AW28" s="751"/>
      <c r="AX28" s="751"/>
      <c r="AY28" s="751"/>
      <c r="AZ28" s="751"/>
      <c r="BA28" s="752"/>
      <c r="BB28" s="748"/>
      <c r="BC28" s="749"/>
      <c r="BD28" s="749"/>
      <c r="BE28" s="749"/>
      <c r="BF28" s="749"/>
      <c r="BG28" s="750">
        <f>IF(data2!$B$2="要",data4!$DC$2,"")</f>
        <v>0</v>
      </c>
      <c r="BH28" s="751"/>
      <c r="BI28" s="751"/>
      <c r="BJ28" s="751"/>
      <c r="BK28" s="751"/>
      <c r="BL28" s="751"/>
      <c r="BM28" s="752"/>
      <c r="BN28" s="183"/>
      <c r="BO28" s="183"/>
      <c r="BP28" s="183"/>
      <c r="BQ28" s="895"/>
      <c r="BR28" s="896"/>
      <c r="BS28" s="896"/>
      <c r="BT28" s="896"/>
      <c r="BU28" s="748"/>
      <c r="BV28" s="749"/>
      <c r="BW28" s="749"/>
      <c r="BX28" s="749"/>
      <c r="BY28" s="749"/>
      <c r="BZ28" s="750">
        <f>IF(data2!$B$2="要",data4!$CY$2,"")</f>
        <v>0</v>
      </c>
      <c r="CA28" s="751"/>
      <c r="CB28" s="751"/>
      <c r="CC28" s="751"/>
      <c r="CD28" s="751"/>
      <c r="CE28" s="751"/>
      <c r="CF28" s="752"/>
      <c r="CG28" s="748"/>
      <c r="CH28" s="749"/>
      <c r="CI28" s="749"/>
      <c r="CJ28" s="749"/>
      <c r="CK28" s="749"/>
      <c r="CL28" s="750">
        <f>IF(data2!$B$2="要",data4!$CZ$2,"")</f>
        <v>0</v>
      </c>
      <c r="CM28" s="751"/>
      <c r="CN28" s="751"/>
      <c r="CO28" s="751"/>
      <c r="CP28" s="751"/>
      <c r="CQ28" s="751"/>
      <c r="CR28" s="752"/>
      <c r="CS28" s="748"/>
      <c r="CT28" s="749"/>
      <c r="CU28" s="749"/>
      <c r="CV28" s="749"/>
      <c r="CW28" s="749"/>
      <c r="CX28" s="750">
        <f>IF(data2!$B$2="要",data4!$DA$2,"")</f>
        <v>0</v>
      </c>
      <c r="CY28" s="751"/>
      <c r="CZ28" s="751"/>
      <c r="DA28" s="751"/>
      <c r="DB28" s="751"/>
      <c r="DC28" s="751"/>
      <c r="DD28" s="752"/>
      <c r="DE28" s="748"/>
      <c r="DF28" s="749"/>
      <c r="DG28" s="749"/>
      <c r="DH28" s="749"/>
      <c r="DI28" s="749"/>
      <c r="DJ28" s="750">
        <f>IF(data2!$B$2="要",data4!$DB$2,"")</f>
        <v>0</v>
      </c>
      <c r="DK28" s="751"/>
      <c r="DL28" s="751"/>
      <c r="DM28" s="751"/>
      <c r="DN28" s="751"/>
      <c r="DO28" s="751"/>
      <c r="DP28" s="752"/>
      <c r="DQ28" s="748"/>
      <c r="DR28" s="749"/>
      <c r="DS28" s="749"/>
      <c r="DT28" s="749"/>
      <c r="DU28" s="749"/>
      <c r="DV28" s="750">
        <f>IF(data2!$B$2="要",data4!$DC$2,"")</f>
        <v>0</v>
      </c>
      <c r="DW28" s="751"/>
      <c r="DX28" s="751"/>
      <c r="DY28" s="751"/>
      <c r="DZ28" s="751"/>
      <c r="EA28" s="751"/>
      <c r="EB28" s="752"/>
      <c r="FL28" s="71"/>
    </row>
    <row r="29" spans="1:168" ht="11.25" customHeight="1" x14ac:dyDescent="0.25">
      <c r="A29" s="183"/>
      <c r="B29" s="897" t="s">
        <v>132</v>
      </c>
      <c r="C29" s="898"/>
      <c r="D29" s="898"/>
      <c r="E29" s="899"/>
      <c r="F29" s="906" t="s">
        <v>134</v>
      </c>
      <c r="G29" s="907"/>
      <c r="H29" s="907"/>
      <c r="I29" s="907"/>
      <c r="J29" s="907"/>
      <c r="K29" s="756">
        <f>IF(data2!$B$2="要",data4!$DF$2,"")</f>
        <v>0</v>
      </c>
      <c r="L29" s="757"/>
      <c r="M29" s="757"/>
      <c r="N29" s="757"/>
      <c r="O29" s="757"/>
      <c r="P29" s="757"/>
      <c r="Q29" s="758"/>
      <c r="R29" s="906" t="s">
        <v>135</v>
      </c>
      <c r="S29" s="907"/>
      <c r="T29" s="907"/>
      <c r="U29" s="907"/>
      <c r="V29" s="910"/>
      <c r="W29" s="912" t="s">
        <v>67</v>
      </c>
      <c r="X29" s="913"/>
      <c r="Y29" s="913"/>
      <c r="Z29" s="913"/>
      <c r="AA29" s="913"/>
      <c r="AB29" s="913" t="s">
        <v>137</v>
      </c>
      <c r="AC29" s="913"/>
      <c r="AD29" s="913"/>
      <c r="AE29" s="913"/>
      <c r="AF29" s="904" t="s">
        <v>68</v>
      </c>
      <c r="AG29" s="904"/>
      <c r="AH29" s="904"/>
      <c r="AI29" s="905"/>
      <c r="AJ29" s="925" t="s">
        <v>138</v>
      </c>
      <c r="AK29" s="926"/>
      <c r="AL29" s="926"/>
      <c r="AM29" s="926"/>
      <c r="AN29" s="926"/>
      <c r="AO29" s="927"/>
      <c r="AP29" s="843">
        <f>IF(data2!$B$2="要",data4!$DN$2,"")</f>
        <v>0</v>
      </c>
      <c r="AQ29" s="844"/>
      <c r="AR29" s="844"/>
      <c r="AS29" s="844"/>
      <c r="AT29" s="844"/>
      <c r="AU29" s="845"/>
      <c r="AV29" s="925" t="s">
        <v>140</v>
      </c>
      <c r="AW29" s="926"/>
      <c r="AX29" s="926"/>
      <c r="AY29" s="926"/>
      <c r="AZ29" s="926"/>
      <c r="BA29" s="927"/>
      <c r="BB29" s="922" t="s">
        <v>70</v>
      </c>
      <c r="BC29" s="923"/>
      <c r="BD29" s="923"/>
      <c r="BE29" s="923"/>
      <c r="BF29" s="923"/>
      <c r="BG29" s="923"/>
      <c r="BH29" s="923"/>
      <c r="BI29" s="923"/>
      <c r="BJ29" s="923"/>
      <c r="BK29" s="923"/>
      <c r="BL29" s="923"/>
      <c r="BM29" s="924"/>
      <c r="BN29" s="183"/>
      <c r="BO29" s="183"/>
      <c r="BP29" s="183"/>
      <c r="BQ29" s="897" t="s">
        <v>132</v>
      </c>
      <c r="BR29" s="898"/>
      <c r="BS29" s="898"/>
      <c r="BT29" s="899"/>
      <c r="BU29" s="906" t="s">
        <v>134</v>
      </c>
      <c r="BV29" s="907"/>
      <c r="BW29" s="907"/>
      <c r="BX29" s="907"/>
      <c r="BY29" s="907"/>
      <c r="BZ29" s="756">
        <f>IF(data2!$B$2="要",data4!$DF$2,"")</f>
        <v>0</v>
      </c>
      <c r="CA29" s="757"/>
      <c r="CB29" s="757"/>
      <c r="CC29" s="757"/>
      <c r="CD29" s="757"/>
      <c r="CE29" s="757"/>
      <c r="CF29" s="758"/>
      <c r="CG29" s="906" t="s">
        <v>135</v>
      </c>
      <c r="CH29" s="907"/>
      <c r="CI29" s="907"/>
      <c r="CJ29" s="907"/>
      <c r="CK29" s="910"/>
      <c r="CL29" s="912" t="s">
        <v>67</v>
      </c>
      <c r="CM29" s="913"/>
      <c r="CN29" s="913"/>
      <c r="CO29" s="913"/>
      <c r="CP29" s="913"/>
      <c r="CQ29" s="913" t="s">
        <v>137</v>
      </c>
      <c r="CR29" s="913"/>
      <c r="CS29" s="913"/>
      <c r="CT29" s="913"/>
      <c r="CU29" s="904" t="s">
        <v>68</v>
      </c>
      <c r="CV29" s="904"/>
      <c r="CW29" s="904"/>
      <c r="CX29" s="905"/>
      <c r="CY29" s="925" t="s">
        <v>138</v>
      </c>
      <c r="CZ29" s="926"/>
      <c r="DA29" s="926"/>
      <c r="DB29" s="926"/>
      <c r="DC29" s="926"/>
      <c r="DD29" s="927"/>
      <c r="DE29" s="843">
        <f>IF(data2!$B$2="要",data4!$DN$2,"")</f>
        <v>0</v>
      </c>
      <c r="DF29" s="844"/>
      <c r="DG29" s="844"/>
      <c r="DH29" s="844"/>
      <c r="DI29" s="844"/>
      <c r="DJ29" s="845"/>
      <c r="DK29" s="925" t="s">
        <v>140</v>
      </c>
      <c r="DL29" s="926"/>
      <c r="DM29" s="926"/>
      <c r="DN29" s="926"/>
      <c r="DO29" s="926"/>
      <c r="DP29" s="927"/>
      <c r="DQ29" s="922" t="s">
        <v>70</v>
      </c>
      <c r="DR29" s="923"/>
      <c r="DS29" s="923"/>
      <c r="DT29" s="923"/>
      <c r="DU29" s="923"/>
      <c r="DV29" s="923"/>
      <c r="DW29" s="923"/>
      <c r="DX29" s="923"/>
      <c r="DY29" s="923"/>
      <c r="DZ29" s="923"/>
      <c r="EA29" s="923"/>
      <c r="EB29" s="924"/>
    </row>
    <row r="30" spans="1:168" ht="21.75" customHeight="1" x14ac:dyDescent="0.25">
      <c r="A30" s="183"/>
      <c r="B30" s="893"/>
      <c r="C30" s="894"/>
      <c r="D30" s="894"/>
      <c r="E30" s="900"/>
      <c r="F30" s="908"/>
      <c r="G30" s="909"/>
      <c r="H30" s="909"/>
      <c r="I30" s="909"/>
      <c r="J30" s="909"/>
      <c r="K30" s="759"/>
      <c r="L30" s="760"/>
      <c r="M30" s="760"/>
      <c r="N30" s="760"/>
      <c r="O30" s="760"/>
      <c r="P30" s="760"/>
      <c r="Q30" s="761"/>
      <c r="R30" s="908"/>
      <c r="S30" s="909"/>
      <c r="T30" s="909"/>
      <c r="U30" s="909"/>
      <c r="V30" s="911"/>
      <c r="W30" s="915">
        <f>IF(data2!$B$2="要",data4!$DH$2,"")</f>
        <v>0</v>
      </c>
      <c r="X30" s="914"/>
      <c r="Y30" s="914"/>
      <c r="Z30" s="914"/>
      <c r="AA30" s="914"/>
      <c r="AB30" s="914">
        <f>IF(data2!$B$2="要",data4!$DJ$2,"")</f>
        <v>0</v>
      </c>
      <c r="AC30" s="914"/>
      <c r="AD30" s="914"/>
      <c r="AE30" s="914"/>
      <c r="AF30" s="902">
        <f>IF(data2!$B$2="要",data4!$DL$2,"")</f>
        <v>0</v>
      </c>
      <c r="AG30" s="902"/>
      <c r="AH30" s="902"/>
      <c r="AI30" s="903"/>
      <c r="AJ30" s="928"/>
      <c r="AK30" s="929"/>
      <c r="AL30" s="929"/>
      <c r="AM30" s="929"/>
      <c r="AN30" s="929"/>
      <c r="AO30" s="930"/>
      <c r="AP30" s="846"/>
      <c r="AQ30" s="847"/>
      <c r="AR30" s="847"/>
      <c r="AS30" s="847"/>
      <c r="AT30" s="847"/>
      <c r="AU30" s="848"/>
      <c r="AV30" s="928"/>
      <c r="AW30" s="929"/>
      <c r="AX30" s="929"/>
      <c r="AY30" s="929"/>
      <c r="AZ30" s="929"/>
      <c r="BA30" s="930"/>
      <c r="BB30" s="919">
        <f>IF(data2!$B$2="要",data4!$DP$2,"")</f>
        <v>0</v>
      </c>
      <c r="BC30" s="920"/>
      <c r="BD30" s="920"/>
      <c r="BE30" s="920"/>
      <c r="BF30" s="920"/>
      <c r="BG30" s="920"/>
      <c r="BH30" s="920"/>
      <c r="BI30" s="920"/>
      <c r="BJ30" s="920"/>
      <c r="BK30" s="920"/>
      <c r="BL30" s="920"/>
      <c r="BM30" s="921"/>
      <c r="BN30" s="183"/>
      <c r="BO30" s="183"/>
      <c r="BP30" s="183"/>
      <c r="BQ30" s="893"/>
      <c r="BR30" s="894"/>
      <c r="BS30" s="894"/>
      <c r="BT30" s="900"/>
      <c r="BU30" s="908"/>
      <c r="BV30" s="909"/>
      <c r="BW30" s="909"/>
      <c r="BX30" s="909"/>
      <c r="BY30" s="909"/>
      <c r="BZ30" s="759"/>
      <c r="CA30" s="760"/>
      <c r="CB30" s="760"/>
      <c r="CC30" s="760"/>
      <c r="CD30" s="760"/>
      <c r="CE30" s="760"/>
      <c r="CF30" s="761"/>
      <c r="CG30" s="908"/>
      <c r="CH30" s="909"/>
      <c r="CI30" s="909"/>
      <c r="CJ30" s="909"/>
      <c r="CK30" s="911"/>
      <c r="CL30" s="915">
        <f>IF(data2!$B$2="要",data4!$DH$2,"")</f>
        <v>0</v>
      </c>
      <c r="CM30" s="914"/>
      <c r="CN30" s="914"/>
      <c r="CO30" s="914"/>
      <c r="CP30" s="914"/>
      <c r="CQ30" s="914">
        <f>IF(data2!$B$2="要",data4!$DJ$2,"")</f>
        <v>0</v>
      </c>
      <c r="CR30" s="914"/>
      <c r="CS30" s="914"/>
      <c r="CT30" s="914"/>
      <c r="CU30" s="902">
        <f>IF(data2!$B$2="要",data4!$DL$2,"")</f>
        <v>0</v>
      </c>
      <c r="CV30" s="902"/>
      <c r="CW30" s="902"/>
      <c r="CX30" s="903"/>
      <c r="CY30" s="928"/>
      <c r="CZ30" s="929"/>
      <c r="DA30" s="929"/>
      <c r="DB30" s="929"/>
      <c r="DC30" s="929"/>
      <c r="DD30" s="930"/>
      <c r="DE30" s="846"/>
      <c r="DF30" s="847"/>
      <c r="DG30" s="847"/>
      <c r="DH30" s="847"/>
      <c r="DI30" s="847"/>
      <c r="DJ30" s="848"/>
      <c r="DK30" s="928"/>
      <c r="DL30" s="929"/>
      <c r="DM30" s="929"/>
      <c r="DN30" s="929"/>
      <c r="DO30" s="929"/>
      <c r="DP30" s="930"/>
      <c r="DQ30" s="919">
        <f>IF(data2!$B$2="要",data4!$DP$2,"")</f>
        <v>0</v>
      </c>
      <c r="DR30" s="920"/>
      <c r="DS30" s="920"/>
      <c r="DT30" s="920"/>
      <c r="DU30" s="920"/>
      <c r="DV30" s="920"/>
      <c r="DW30" s="920"/>
      <c r="DX30" s="920"/>
      <c r="DY30" s="920"/>
      <c r="DZ30" s="920"/>
      <c r="EA30" s="920"/>
      <c r="EB30" s="921"/>
    </row>
    <row r="31" spans="1:168" ht="11.25" customHeight="1" x14ac:dyDescent="0.25">
      <c r="A31" s="183"/>
      <c r="B31" s="893"/>
      <c r="C31" s="894"/>
      <c r="D31" s="894"/>
      <c r="E31" s="900"/>
      <c r="F31" s="906" t="s">
        <v>133</v>
      </c>
      <c r="G31" s="907"/>
      <c r="H31" s="907"/>
      <c r="I31" s="907"/>
      <c r="J31" s="907"/>
      <c r="K31" s="627"/>
      <c r="L31" s="628"/>
      <c r="M31" s="628"/>
      <c r="N31" s="628"/>
      <c r="O31" s="628"/>
      <c r="P31" s="628"/>
      <c r="Q31" s="629" t="s">
        <v>0</v>
      </c>
      <c r="R31" s="906" t="s">
        <v>136</v>
      </c>
      <c r="S31" s="907"/>
      <c r="T31" s="907"/>
      <c r="U31" s="907"/>
      <c r="V31" s="910"/>
      <c r="W31" s="912" t="s">
        <v>67</v>
      </c>
      <c r="X31" s="913"/>
      <c r="Y31" s="913"/>
      <c r="Z31" s="913"/>
      <c r="AA31" s="913"/>
      <c r="AB31" s="913" t="s">
        <v>137</v>
      </c>
      <c r="AC31" s="913"/>
      <c r="AD31" s="913"/>
      <c r="AE31" s="913"/>
      <c r="AF31" s="904" t="s">
        <v>68</v>
      </c>
      <c r="AG31" s="904"/>
      <c r="AH31" s="904"/>
      <c r="AI31" s="905"/>
      <c r="AJ31" s="925" t="s">
        <v>139</v>
      </c>
      <c r="AK31" s="926"/>
      <c r="AL31" s="926"/>
      <c r="AM31" s="926"/>
      <c r="AN31" s="926"/>
      <c r="AO31" s="927"/>
      <c r="AP31" s="843">
        <f>IF(data2!$B$2="要",data4!$DO$2,"")</f>
        <v>0</v>
      </c>
      <c r="AQ31" s="844"/>
      <c r="AR31" s="844"/>
      <c r="AS31" s="844"/>
      <c r="AT31" s="844"/>
      <c r="AU31" s="845"/>
      <c r="AV31" s="925" t="s">
        <v>141</v>
      </c>
      <c r="AW31" s="926"/>
      <c r="AX31" s="926"/>
      <c r="AY31" s="926"/>
      <c r="AZ31" s="926"/>
      <c r="BA31" s="927"/>
      <c r="BB31" s="922" t="s">
        <v>70</v>
      </c>
      <c r="BC31" s="923"/>
      <c r="BD31" s="923"/>
      <c r="BE31" s="923"/>
      <c r="BF31" s="923"/>
      <c r="BG31" s="923"/>
      <c r="BH31" s="923"/>
      <c r="BI31" s="923"/>
      <c r="BJ31" s="923"/>
      <c r="BK31" s="923"/>
      <c r="BL31" s="923"/>
      <c r="BM31" s="924"/>
      <c r="BN31" s="183"/>
      <c r="BO31" s="183"/>
      <c r="BP31" s="183"/>
      <c r="BQ31" s="893"/>
      <c r="BR31" s="894"/>
      <c r="BS31" s="894"/>
      <c r="BT31" s="900"/>
      <c r="BU31" s="906" t="s">
        <v>133</v>
      </c>
      <c r="BV31" s="907"/>
      <c r="BW31" s="907"/>
      <c r="BX31" s="907"/>
      <c r="BY31" s="907"/>
      <c r="BZ31" s="627"/>
      <c r="CA31" s="628"/>
      <c r="CB31" s="628"/>
      <c r="CC31" s="628"/>
      <c r="CD31" s="628"/>
      <c r="CE31" s="628"/>
      <c r="CF31" s="629" t="s">
        <v>0</v>
      </c>
      <c r="CG31" s="906" t="s">
        <v>136</v>
      </c>
      <c r="CH31" s="907"/>
      <c r="CI31" s="907"/>
      <c r="CJ31" s="907"/>
      <c r="CK31" s="910"/>
      <c r="CL31" s="912" t="s">
        <v>67</v>
      </c>
      <c r="CM31" s="913"/>
      <c r="CN31" s="913"/>
      <c r="CO31" s="913"/>
      <c r="CP31" s="913"/>
      <c r="CQ31" s="913" t="s">
        <v>137</v>
      </c>
      <c r="CR31" s="913"/>
      <c r="CS31" s="913"/>
      <c r="CT31" s="913"/>
      <c r="CU31" s="904" t="s">
        <v>68</v>
      </c>
      <c r="CV31" s="904"/>
      <c r="CW31" s="904"/>
      <c r="CX31" s="905"/>
      <c r="CY31" s="925" t="s">
        <v>139</v>
      </c>
      <c r="CZ31" s="926"/>
      <c r="DA31" s="926"/>
      <c r="DB31" s="926"/>
      <c r="DC31" s="926"/>
      <c r="DD31" s="927"/>
      <c r="DE31" s="843">
        <f>IF(data2!$B$2="要",data4!$DO$2,"")</f>
        <v>0</v>
      </c>
      <c r="DF31" s="844"/>
      <c r="DG31" s="844"/>
      <c r="DH31" s="844"/>
      <c r="DI31" s="844"/>
      <c r="DJ31" s="845"/>
      <c r="DK31" s="925" t="s">
        <v>141</v>
      </c>
      <c r="DL31" s="926"/>
      <c r="DM31" s="926"/>
      <c r="DN31" s="926"/>
      <c r="DO31" s="926"/>
      <c r="DP31" s="927"/>
      <c r="DQ31" s="922" t="s">
        <v>70</v>
      </c>
      <c r="DR31" s="923"/>
      <c r="DS31" s="923"/>
      <c r="DT31" s="923"/>
      <c r="DU31" s="923"/>
      <c r="DV31" s="923"/>
      <c r="DW31" s="923"/>
      <c r="DX31" s="923"/>
      <c r="DY31" s="923"/>
      <c r="DZ31" s="923"/>
      <c r="EA31" s="923"/>
      <c r="EB31" s="924"/>
    </row>
    <row r="32" spans="1:168" ht="21.75" customHeight="1" x14ac:dyDescent="0.25">
      <c r="A32" s="183"/>
      <c r="B32" s="895"/>
      <c r="C32" s="896"/>
      <c r="D32" s="896"/>
      <c r="E32" s="901"/>
      <c r="F32" s="908"/>
      <c r="G32" s="909"/>
      <c r="H32" s="909"/>
      <c r="I32" s="909"/>
      <c r="J32" s="909"/>
      <c r="K32" s="916">
        <f>IF(data2!$B$2="要",data4!$DG$2,"")</f>
        <v>0</v>
      </c>
      <c r="L32" s="917"/>
      <c r="M32" s="917"/>
      <c r="N32" s="917"/>
      <c r="O32" s="917"/>
      <c r="P32" s="917"/>
      <c r="Q32" s="918"/>
      <c r="R32" s="908"/>
      <c r="S32" s="909"/>
      <c r="T32" s="909"/>
      <c r="U32" s="909"/>
      <c r="V32" s="911"/>
      <c r="W32" s="915">
        <f>IF(data2!$B$2="要",data4!$DI$2,"")</f>
        <v>0</v>
      </c>
      <c r="X32" s="914"/>
      <c r="Y32" s="914"/>
      <c r="Z32" s="914"/>
      <c r="AA32" s="914"/>
      <c r="AB32" s="914">
        <f>IF(data2!$B$2="要",data4!$DK$2,"")</f>
        <v>0</v>
      </c>
      <c r="AC32" s="914"/>
      <c r="AD32" s="914"/>
      <c r="AE32" s="914"/>
      <c r="AF32" s="902">
        <f>IF(data2!$B$2="要",data4!$DM$2,"")</f>
        <v>0</v>
      </c>
      <c r="AG32" s="902"/>
      <c r="AH32" s="902"/>
      <c r="AI32" s="903"/>
      <c r="AJ32" s="928"/>
      <c r="AK32" s="929"/>
      <c r="AL32" s="929"/>
      <c r="AM32" s="929"/>
      <c r="AN32" s="929"/>
      <c r="AO32" s="930"/>
      <c r="AP32" s="846"/>
      <c r="AQ32" s="847"/>
      <c r="AR32" s="847"/>
      <c r="AS32" s="847"/>
      <c r="AT32" s="847"/>
      <c r="AU32" s="848"/>
      <c r="AV32" s="928"/>
      <c r="AW32" s="929"/>
      <c r="AX32" s="929"/>
      <c r="AY32" s="929"/>
      <c r="AZ32" s="929"/>
      <c r="BA32" s="930"/>
      <c r="BB32" s="919">
        <f>IF(data2!$B$2="要",data4!$DQ$2,"")</f>
        <v>0</v>
      </c>
      <c r="BC32" s="920"/>
      <c r="BD32" s="920"/>
      <c r="BE32" s="920"/>
      <c r="BF32" s="920"/>
      <c r="BG32" s="920"/>
      <c r="BH32" s="920"/>
      <c r="BI32" s="920"/>
      <c r="BJ32" s="920"/>
      <c r="BK32" s="920"/>
      <c r="BL32" s="920"/>
      <c r="BM32" s="921"/>
      <c r="BN32" s="183"/>
      <c r="BO32" s="183"/>
      <c r="BP32" s="183"/>
      <c r="BQ32" s="895"/>
      <c r="BR32" s="896"/>
      <c r="BS32" s="896"/>
      <c r="BT32" s="901"/>
      <c r="BU32" s="908"/>
      <c r="BV32" s="909"/>
      <c r="BW32" s="909"/>
      <c r="BX32" s="909"/>
      <c r="BY32" s="909"/>
      <c r="BZ32" s="916">
        <f>IF(data2!$B$2="要",data4!$DG$2,"")</f>
        <v>0</v>
      </c>
      <c r="CA32" s="917"/>
      <c r="CB32" s="917"/>
      <c r="CC32" s="917"/>
      <c r="CD32" s="917"/>
      <c r="CE32" s="917"/>
      <c r="CF32" s="918"/>
      <c r="CG32" s="908"/>
      <c r="CH32" s="909"/>
      <c r="CI32" s="909"/>
      <c r="CJ32" s="909"/>
      <c r="CK32" s="911"/>
      <c r="CL32" s="915">
        <f>IF(data2!$B$2="要",data4!$DI$2,"")</f>
        <v>0</v>
      </c>
      <c r="CM32" s="914"/>
      <c r="CN32" s="914"/>
      <c r="CO32" s="914"/>
      <c r="CP32" s="914"/>
      <c r="CQ32" s="914">
        <f>IF(data2!$B$2="要",data4!$DK$2,"")</f>
        <v>0</v>
      </c>
      <c r="CR32" s="914"/>
      <c r="CS32" s="914"/>
      <c r="CT32" s="914"/>
      <c r="CU32" s="902">
        <f>IF(data2!$B$2="要",data4!$DM$2,"")</f>
        <v>0</v>
      </c>
      <c r="CV32" s="902"/>
      <c r="CW32" s="902"/>
      <c r="CX32" s="903"/>
      <c r="CY32" s="928"/>
      <c r="CZ32" s="929"/>
      <c r="DA32" s="929"/>
      <c r="DB32" s="929"/>
      <c r="DC32" s="929"/>
      <c r="DD32" s="930"/>
      <c r="DE32" s="846"/>
      <c r="DF32" s="847"/>
      <c r="DG32" s="847"/>
      <c r="DH32" s="847"/>
      <c r="DI32" s="847"/>
      <c r="DJ32" s="848"/>
      <c r="DK32" s="928"/>
      <c r="DL32" s="929"/>
      <c r="DM32" s="929"/>
      <c r="DN32" s="929"/>
      <c r="DO32" s="929"/>
      <c r="DP32" s="930"/>
      <c r="DQ32" s="919">
        <f>IF(data2!$B$2="要",data4!$DQ$2,"")</f>
        <v>0</v>
      </c>
      <c r="DR32" s="920"/>
      <c r="DS32" s="920"/>
      <c r="DT32" s="920"/>
      <c r="DU32" s="920"/>
      <c r="DV32" s="920"/>
      <c r="DW32" s="920"/>
      <c r="DX32" s="920"/>
      <c r="DY32" s="920"/>
      <c r="DZ32" s="920"/>
      <c r="EA32" s="920"/>
      <c r="EB32" s="921"/>
    </row>
    <row r="33" spans="1:132" ht="11.25" customHeight="1" x14ac:dyDescent="0.25">
      <c r="A33" s="183"/>
      <c r="B33" s="946" t="s">
        <v>727</v>
      </c>
      <c r="C33" s="947"/>
      <c r="D33" s="947"/>
      <c r="E33" s="986" t="s">
        <v>143</v>
      </c>
      <c r="F33" s="987"/>
      <c r="G33" s="987"/>
      <c r="H33" s="987"/>
      <c r="I33" s="988"/>
      <c r="J33" s="989" t="str">
        <f>IF(data4!$R$5="適用なし","",data4!$P$2)</f>
        <v/>
      </c>
      <c r="K33" s="990"/>
      <c r="L33" s="990"/>
      <c r="M33" s="990"/>
      <c r="N33" s="990"/>
      <c r="O33" s="990"/>
      <c r="P33" s="990"/>
      <c r="Q33" s="990"/>
      <c r="R33" s="990"/>
      <c r="S33" s="990"/>
      <c r="T33" s="990"/>
      <c r="U33" s="990"/>
      <c r="V33" s="990"/>
      <c r="W33" s="990"/>
      <c r="X33" s="991"/>
      <c r="Y33" s="763" t="s">
        <v>144</v>
      </c>
      <c r="Z33" s="764"/>
      <c r="AA33" s="756" t="str">
        <f>IF(data4!$R$5="適用なし","",data4!$S$2)</f>
        <v/>
      </c>
      <c r="AB33" s="757"/>
      <c r="AC33" s="758"/>
      <c r="AD33" s="934" t="s">
        <v>146</v>
      </c>
      <c r="AE33" s="935"/>
      <c r="AF33" s="935"/>
      <c r="AG33" s="935"/>
      <c r="AH33" s="935"/>
      <c r="AI33" s="936"/>
      <c r="AJ33" s="940" t="s">
        <v>70</v>
      </c>
      <c r="AK33" s="941"/>
      <c r="AL33" s="941"/>
      <c r="AM33" s="941"/>
      <c r="AN33" s="941"/>
      <c r="AO33" s="942"/>
      <c r="AP33" s="934" t="s">
        <v>148</v>
      </c>
      <c r="AQ33" s="935"/>
      <c r="AR33" s="935"/>
      <c r="AS33" s="935"/>
      <c r="AT33" s="935"/>
      <c r="AU33" s="936"/>
      <c r="AV33" s="940" t="s">
        <v>70</v>
      </c>
      <c r="AW33" s="941"/>
      <c r="AX33" s="941"/>
      <c r="AY33" s="941"/>
      <c r="AZ33" s="941"/>
      <c r="BA33" s="942"/>
      <c r="BB33" s="934" t="s">
        <v>149</v>
      </c>
      <c r="BC33" s="935"/>
      <c r="BD33" s="935"/>
      <c r="BE33" s="935"/>
      <c r="BF33" s="935"/>
      <c r="BG33" s="936"/>
      <c r="BH33" s="940" t="s">
        <v>70</v>
      </c>
      <c r="BI33" s="941"/>
      <c r="BJ33" s="941"/>
      <c r="BK33" s="941"/>
      <c r="BL33" s="941"/>
      <c r="BM33" s="942"/>
      <c r="BN33" s="183"/>
      <c r="BO33" s="183"/>
      <c r="BP33" s="183"/>
      <c r="BQ33" s="946" t="s">
        <v>727</v>
      </c>
      <c r="BR33" s="947"/>
      <c r="BS33" s="947"/>
      <c r="BT33" s="897" t="s">
        <v>143</v>
      </c>
      <c r="BU33" s="898"/>
      <c r="BV33" s="898"/>
      <c r="BW33" s="898"/>
      <c r="BX33" s="899"/>
      <c r="BY33" s="974" t="str">
        <f>IF(data4!$R$5="適用なし","",data4!$P$2)</f>
        <v/>
      </c>
      <c r="BZ33" s="975"/>
      <c r="CA33" s="975"/>
      <c r="CB33" s="975"/>
      <c r="CC33" s="975"/>
      <c r="CD33" s="975"/>
      <c r="CE33" s="975"/>
      <c r="CF33" s="975"/>
      <c r="CG33" s="975"/>
      <c r="CH33" s="975"/>
      <c r="CI33" s="975"/>
      <c r="CJ33" s="975"/>
      <c r="CK33" s="975"/>
      <c r="CL33" s="975"/>
      <c r="CM33" s="975"/>
      <c r="CN33" s="763" t="s">
        <v>144</v>
      </c>
      <c r="CO33" s="764"/>
      <c r="CP33" s="756" t="str">
        <f>IF(data4!$R$5="適用なし","",data4!$S$2)</f>
        <v/>
      </c>
      <c r="CQ33" s="757"/>
      <c r="CR33" s="758"/>
      <c r="CS33" s="934" t="s">
        <v>146</v>
      </c>
      <c r="CT33" s="935"/>
      <c r="CU33" s="935"/>
      <c r="CV33" s="935"/>
      <c r="CW33" s="935"/>
      <c r="CX33" s="936"/>
      <c r="CY33" s="940" t="s">
        <v>70</v>
      </c>
      <c r="CZ33" s="941"/>
      <c r="DA33" s="941"/>
      <c r="DB33" s="941"/>
      <c r="DC33" s="941"/>
      <c r="DD33" s="942"/>
      <c r="DE33" s="934" t="s">
        <v>148</v>
      </c>
      <c r="DF33" s="935"/>
      <c r="DG33" s="935"/>
      <c r="DH33" s="935"/>
      <c r="DI33" s="935"/>
      <c r="DJ33" s="936"/>
      <c r="DK33" s="940" t="s">
        <v>70</v>
      </c>
      <c r="DL33" s="941"/>
      <c r="DM33" s="941"/>
      <c r="DN33" s="941"/>
      <c r="DO33" s="941"/>
      <c r="DP33" s="942"/>
      <c r="DQ33" s="934" t="s">
        <v>149</v>
      </c>
      <c r="DR33" s="935"/>
      <c r="DS33" s="935"/>
      <c r="DT33" s="935"/>
      <c r="DU33" s="935"/>
      <c r="DV33" s="936"/>
      <c r="DW33" s="940" t="s">
        <v>70</v>
      </c>
      <c r="DX33" s="941"/>
      <c r="DY33" s="941"/>
      <c r="DZ33" s="941"/>
      <c r="EA33" s="941"/>
      <c r="EB33" s="942"/>
    </row>
    <row r="34" spans="1:132" ht="22.5" customHeight="1" x14ac:dyDescent="0.25">
      <c r="A34" s="183"/>
      <c r="B34" s="948"/>
      <c r="C34" s="949"/>
      <c r="D34" s="949"/>
      <c r="E34" s="952" t="s">
        <v>142</v>
      </c>
      <c r="F34" s="953"/>
      <c r="G34" s="953"/>
      <c r="H34" s="953"/>
      <c r="I34" s="954"/>
      <c r="J34" s="958" t="str">
        <f>IF(data4!$R$5="適用なし","",data4!$Q$2)</f>
        <v/>
      </c>
      <c r="K34" s="959"/>
      <c r="L34" s="959"/>
      <c r="M34" s="959"/>
      <c r="N34" s="959"/>
      <c r="O34" s="959"/>
      <c r="P34" s="959"/>
      <c r="Q34" s="959"/>
      <c r="R34" s="959"/>
      <c r="S34" s="959"/>
      <c r="T34" s="959"/>
      <c r="U34" s="959"/>
      <c r="V34" s="959"/>
      <c r="W34" s="959"/>
      <c r="X34" s="1103"/>
      <c r="Y34" s="976"/>
      <c r="Z34" s="977"/>
      <c r="AA34" s="968"/>
      <c r="AB34" s="969"/>
      <c r="AC34" s="970"/>
      <c r="AD34" s="971"/>
      <c r="AE34" s="972"/>
      <c r="AF34" s="972"/>
      <c r="AG34" s="972"/>
      <c r="AH34" s="972"/>
      <c r="AI34" s="973"/>
      <c r="AJ34" s="962" t="str">
        <f>IF(data4!$R$5="適用なし","",IF(data4!$N$2="","",data4!$N$2))</f>
        <v/>
      </c>
      <c r="AK34" s="963"/>
      <c r="AL34" s="963"/>
      <c r="AM34" s="963"/>
      <c r="AN34" s="963"/>
      <c r="AO34" s="964"/>
      <c r="AP34" s="971"/>
      <c r="AQ34" s="972"/>
      <c r="AR34" s="972"/>
      <c r="AS34" s="972"/>
      <c r="AT34" s="972"/>
      <c r="AU34" s="973"/>
      <c r="AV34" s="965">
        <f>IF(data2!$B$2="要",data4!$CV$2,"")</f>
        <v>0</v>
      </c>
      <c r="AW34" s="966"/>
      <c r="AX34" s="966"/>
      <c r="AY34" s="966"/>
      <c r="AZ34" s="966"/>
      <c r="BA34" s="967"/>
      <c r="BB34" s="937"/>
      <c r="BC34" s="938"/>
      <c r="BD34" s="938"/>
      <c r="BE34" s="938"/>
      <c r="BF34" s="938"/>
      <c r="BG34" s="939"/>
      <c r="BH34" s="931">
        <f>IF(data2!$B$2="要",data4!$DE$2,"")</f>
        <v>0</v>
      </c>
      <c r="BI34" s="932"/>
      <c r="BJ34" s="932"/>
      <c r="BK34" s="932"/>
      <c r="BL34" s="932"/>
      <c r="BM34" s="933"/>
      <c r="BN34" s="183"/>
      <c r="BO34" s="183"/>
      <c r="BP34" s="183"/>
      <c r="BQ34" s="948"/>
      <c r="BR34" s="949"/>
      <c r="BS34" s="949"/>
      <c r="BT34" s="952" t="s">
        <v>142</v>
      </c>
      <c r="BU34" s="953"/>
      <c r="BV34" s="953"/>
      <c r="BW34" s="953"/>
      <c r="BX34" s="954"/>
      <c r="BY34" s="958" t="str">
        <f>IF(data4!$R$5="適用なし","",data4!$Q$2)</f>
        <v/>
      </c>
      <c r="BZ34" s="959"/>
      <c r="CA34" s="959"/>
      <c r="CB34" s="959"/>
      <c r="CC34" s="959"/>
      <c r="CD34" s="959"/>
      <c r="CE34" s="959"/>
      <c r="CF34" s="959"/>
      <c r="CG34" s="959"/>
      <c r="CH34" s="959"/>
      <c r="CI34" s="959"/>
      <c r="CJ34" s="959"/>
      <c r="CK34" s="959"/>
      <c r="CL34" s="959"/>
      <c r="CM34" s="959"/>
      <c r="CN34" s="976"/>
      <c r="CO34" s="977"/>
      <c r="CP34" s="968"/>
      <c r="CQ34" s="969"/>
      <c r="CR34" s="970"/>
      <c r="CS34" s="971"/>
      <c r="CT34" s="972"/>
      <c r="CU34" s="972"/>
      <c r="CV34" s="972"/>
      <c r="CW34" s="972"/>
      <c r="CX34" s="973"/>
      <c r="CY34" s="962" t="str">
        <f>IF(data4!$R$5="適用なし","",IF(data4!$N$2="","",data4!$N$2))</f>
        <v/>
      </c>
      <c r="CZ34" s="963"/>
      <c r="DA34" s="963"/>
      <c r="DB34" s="963"/>
      <c r="DC34" s="963"/>
      <c r="DD34" s="964"/>
      <c r="DE34" s="971"/>
      <c r="DF34" s="972"/>
      <c r="DG34" s="972"/>
      <c r="DH34" s="972"/>
      <c r="DI34" s="972"/>
      <c r="DJ34" s="973"/>
      <c r="DK34" s="965">
        <f>IF(data2!$B$2="要",data4!$CV$2,"")</f>
        <v>0</v>
      </c>
      <c r="DL34" s="966"/>
      <c r="DM34" s="966"/>
      <c r="DN34" s="966"/>
      <c r="DO34" s="966"/>
      <c r="DP34" s="967"/>
      <c r="DQ34" s="937"/>
      <c r="DR34" s="938"/>
      <c r="DS34" s="938"/>
      <c r="DT34" s="938"/>
      <c r="DU34" s="938"/>
      <c r="DV34" s="939"/>
      <c r="DW34" s="931">
        <f>IF(data2!$B$2="要",data4!$DE$2,"")</f>
        <v>0</v>
      </c>
      <c r="DX34" s="932"/>
      <c r="DY34" s="932"/>
      <c r="DZ34" s="932"/>
      <c r="EA34" s="932"/>
      <c r="EB34" s="933"/>
    </row>
    <row r="35" spans="1:132" ht="11.25" customHeight="1" x14ac:dyDescent="0.25">
      <c r="A35" s="183"/>
      <c r="B35" s="948"/>
      <c r="C35" s="949"/>
      <c r="D35" s="949"/>
      <c r="E35" s="955"/>
      <c r="F35" s="956"/>
      <c r="G35" s="956"/>
      <c r="H35" s="956"/>
      <c r="I35" s="957"/>
      <c r="J35" s="960"/>
      <c r="K35" s="961"/>
      <c r="L35" s="961"/>
      <c r="M35" s="961"/>
      <c r="N35" s="961"/>
      <c r="O35" s="961"/>
      <c r="P35" s="961"/>
      <c r="Q35" s="961"/>
      <c r="R35" s="961"/>
      <c r="S35" s="961"/>
      <c r="T35" s="961"/>
      <c r="U35" s="961"/>
      <c r="V35" s="961"/>
      <c r="W35" s="961"/>
      <c r="X35" s="985"/>
      <c r="Y35" s="765"/>
      <c r="Z35" s="766"/>
      <c r="AA35" s="759"/>
      <c r="AB35" s="760"/>
      <c r="AC35" s="761"/>
      <c r="AD35" s="971"/>
      <c r="AE35" s="972"/>
      <c r="AF35" s="972"/>
      <c r="AG35" s="972"/>
      <c r="AH35" s="972"/>
      <c r="AI35" s="973"/>
      <c r="AJ35" s="962"/>
      <c r="AK35" s="963"/>
      <c r="AL35" s="963"/>
      <c r="AM35" s="963"/>
      <c r="AN35" s="963"/>
      <c r="AO35" s="964"/>
      <c r="AP35" s="934" t="s">
        <v>634</v>
      </c>
      <c r="AQ35" s="935"/>
      <c r="AR35" s="935"/>
      <c r="AS35" s="935"/>
      <c r="AT35" s="935"/>
      <c r="AU35" s="936"/>
      <c r="AV35" s="940" t="s">
        <v>70</v>
      </c>
      <c r="AW35" s="941"/>
      <c r="AX35" s="941"/>
      <c r="AY35" s="941"/>
      <c r="AZ35" s="941"/>
      <c r="BA35" s="942"/>
      <c r="BB35" s="934" t="s">
        <v>635</v>
      </c>
      <c r="BC35" s="935"/>
      <c r="BD35" s="935"/>
      <c r="BE35" s="935"/>
      <c r="BF35" s="935"/>
      <c r="BG35" s="936"/>
      <c r="BH35" s="940" t="s">
        <v>70</v>
      </c>
      <c r="BI35" s="941"/>
      <c r="BJ35" s="941"/>
      <c r="BK35" s="941"/>
      <c r="BL35" s="941"/>
      <c r="BM35" s="942"/>
      <c r="BN35" s="183"/>
      <c r="BO35" s="183"/>
      <c r="BP35" s="183"/>
      <c r="BQ35" s="948"/>
      <c r="BR35" s="949"/>
      <c r="BS35" s="949"/>
      <c r="BT35" s="955"/>
      <c r="BU35" s="956"/>
      <c r="BV35" s="956"/>
      <c r="BW35" s="956"/>
      <c r="BX35" s="957"/>
      <c r="BY35" s="960"/>
      <c r="BZ35" s="961"/>
      <c r="CA35" s="961"/>
      <c r="CB35" s="961"/>
      <c r="CC35" s="961"/>
      <c r="CD35" s="961"/>
      <c r="CE35" s="961"/>
      <c r="CF35" s="961"/>
      <c r="CG35" s="961"/>
      <c r="CH35" s="961"/>
      <c r="CI35" s="961"/>
      <c r="CJ35" s="961"/>
      <c r="CK35" s="961"/>
      <c r="CL35" s="961"/>
      <c r="CM35" s="961"/>
      <c r="CN35" s="765"/>
      <c r="CO35" s="766"/>
      <c r="CP35" s="759"/>
      <c r="CQ35" s="760"/>
      <c r="CR35" s="761"/>
      <c r="CS35" s="971"/>
      <c r="CT35" s="972"/>
      <c r="CU35" s="972"/>
      <c r="CV35" s="972"/>
      <c r="CW35" s="972"/>
      <c r="CX35" s="973"/>
      <c r="CY35" s="962"/>
      <c r="CZ35" s="963"/>
      <c r="DA35" s="963"/>
      <c r="DB35" s="963"/>
      <c r="DC35" s="963"/>
      <c r="DD35" s="964"/>
      <c r="DE35" s="934" t="s">
        <v>634</v>
      </c>
      <c r="DF35" s="935"/>
      <c r="DG35" s="935"/>
      <c r="DH35" s="935"/>
      <c r="DI35" s="935"/>
      <c r="DJ35" s="936"/>
      <c r="DK35" s="940" t="s">
        <v>70</v>
      </c>
      <c r="DL35" s="941"/>
      <c r="DM35" s="941"/>
      <c r="DN35" s="941"/>
      <c r="DO35" s="941"/>
      <c r="DP35" s="942"/>
      <c r="DQ35" s="934" t="s">
        <v>635</v>
      </c>
      <c r="DR35" s="935"/>
      <c r="DS35" s="935"/>
      <c r="DT35" s="935"/>
      <c r="DU35" s="935"/>
      <c r="DV35" s="936"/>
      <c r="DW35" s="940" t="s">
        <v>70</v>
      </c>
      <c r="DX35" s="941"/>
      <c r="DY35" s="941"/>
      <c r="DZ35" s="941"/>
      <c r="EA35" s="941"/>
      <c r="EB35" s="942"/>
    </row>
    <row r="36" spans="1:132" ht="22.5" customHeight="1" x14ac:dyDescent="0.25">
      <c r="A36" s="183"/>
      <c r="B36" s="950"/>
      <c r="C36" s="951"/>
      <c r="D36" s="951"/>
      <c r="E36" s="978" t="s">
        <v>122</v>
      </c>
      <c r="F36" s="979"/>
      <c r="G36" s="979"/>
      <c r="H36" s="979"/>
      <c r="I36" s="980"/>
      <c r="J36" s="753" t="str">
        <f>DBCS(IF(data4!$R$5="適用なし","",data4!$T$2))</f>
        <v/>
      </c>
      <c r="K36" s="754"/>
      <c r="L36" s="754"/>
      <c r="M36" s="754"/>
      <c r="N36" s="754"/>
      <c r="O36" s="754"/>
      <c r="P36" s="755"/>
      <c r="Q36" s="981" t="str">
        <f>DBCS(IF(data4!$R$5="適用なし","",data4!$U$2))</f>
        <v/>
      </c>
      <c r="R36" s="982"/>
      <c r="S36" s="982"/>
      <c r="T36" s="982"/>
      <c r="U36" s="982"/>
      <c r="V36" s="983"/>
      <c r="W36" s="981" t="str">
        <f>DBCS(IF(data4!$R$5="適用なし","",data4!$V$2))</f>
        <v/>
      </c>
      <c r="X36" s="982"/>
      <c r="Y36" s="982"/>
      <c r="Z36" s="982"/>
      <c r="AA36" s="982"/>
      <c r="AB36" s="982"/>
      <c r="AC36" s="984"/>
      <c r="AD36" s="937"/>
      <c r="AE36" s="938"/>
      <c r="AF36" s="938"/>
      <c r="AG36" s="938"/>
      <c r="AH36" s="938"/>
      <c r="AI36" s="939"/>
      <c r="AJ36" s="1104"/>
      <c r="AK36" s="1105"/>
      <c r="AL36" s="1105"/>
      <c r="AM36" s="1105"/>
      <c r="AN36" s="1105"/>
      <c r="AO36" s="1106"/>
      <c r="AP36" s="937"/>
      <c r="AQ36" s="938"/>
      <c r="AR36" s="938"/>
      <c r="AS36" s="938"/>
      <c r="AT36" s="938"/>
      <c r="AU36" s="939"/>
      <c r="AV36" s="965">
        <f>IF(data5!$O$2=480000,"",data5!$O$2)</f>
        <v>1040000</v>
      </c>
      <c r="AW36" s="966"/>
      <c r="AX36" s="966"/>
      <c r="AY36" s="966"/>
      <c r="AZ36" s="966"/>
      <c r="BA36" s="967"/>
      <c r="BB36" s="937"/>
      <c r="BC36" s="938"/>
      <c r="BD36" s="938"/>
      <c r="BE36" s="938"/>
      <c r="BF36" s="938"/>
      <c r="BG36" s="939"/>
      <c r="BH36" s="931">
        <f>data5!$AC$2</f>
        <v>0</v>
      </c>
      <c r="BI36" s="932"/>
      <c r="BJ36" s="932"/>
      <c r="BK36" s="932"/>
      <c r="BL36" s="932"/>
      <c r="BM36" s="933"/>
      <c r="BN36" s="183"/>
      <c r="BO36" s="183"/>
      <c r="BP36" s="183"/>
      <c r="BQ36" s="950"/>
      <c r="BR36" s="951"/>
      <c r="BS36" s="951"/>
      <c r="BT36" s="943"/>
      <c r="BU36" s="944"/>
      <c r="BV36" s="944"/>
      <c r="BW36" s="944"/>
      <c r="BX36" s="944"/>
      <c r="BY36" s="944"/>
      <c r="BZ36" s="944"/>
      <c r="CA36" s="944"/>
      <c r="CB36" s="944"/>
      <c r="CC36" s="944"/>
      <c r="CD36" s="944"/>
      <c r="CE36" s="944"/>
      <c r="CF36" s="944"/>
      <c r="CG36" s="944"/>
      <c r="CH36" s="944"/>
      <c r="CI36" s="944"/>
      <c r="CJ36" s="944"/>
      <c r="CK36" s="944"/>
      <c r="CL36" s="944"/>
      <c r="CM36" s="944"/>
      <c r="CN36" s="944"/>
      <c r="CO36" s="944"/>
      <c r="CP36" s="944"/>
      <c r="CQ36" s="944"/>
      <c r="CR36" s="945"/>
      <c r="CS36" s="937"/>
      <c r="CT36" s="938"/>
      <c r="CU36" s="938"/>
      <c r="CV36" s="938"/>
      <c r="CW36" s="938"/>
      <c r="CX36" s="939"/>
      <c r="CY36" s="962"/>
      <c r="CZ36" s="963"/>
      <c r="DA36" s="963"/>
      <c r="DB36" s="963"/>
      <c r="DC36" s="963"/>
      <c r="DD36" s="964"/>
      <c r="DE36" s="937"/>
      <c r="DF36" s="938"/>
      <c r="DG36" s="938"/>
      <c r="DH36" s="938"/>
      <c r="DI36" s="938"/>
      <c r="DJ36" s="939"/>
      <c r="DK36" s="965">
        <f>IF(data5!$O$2=480000,"",data5!$O$2)</f>
        <v>1040000</v>
      </c>
      <c r="DL36" s="966"/>
      <c r="DM36" s="966"/>
      <c r="DN36" s="966"/>
      <c r="DO36" s="966"/>
      <c r="DP36" s="967"/>
      <c r="DQ36" s="937"/>
      <c r="DR36" s="938"/>
      <c r="DS36" s="938"/>
      <c r="DT36" s="938"/>
      <c r="DU36" s="938"/>
      <c r="DV36" s="939"/>
      <c r="DW36" s="931">
        <f>data5!$AC$2</f>
        <v>0</v>
      </c>
      <c r="DX36" s="932"/>
      <c r="DY36" s="932"/>
      <c r="DZ36" s="932"/>
      <c r="EA36" s="932"/>
      <c r="EB36" s="933"/>
    </row>
    <row r="37" spans="1:132" ht="15.75" customHeight="1" x14ac:dyDescent="0.25">
      <c r="A37" s="183"/>
      <c r="B37" s="1009" t="s">
        <v>150</v>
      </c>
      <c r="C37" s="1010"/>
      <c r="D37" s="1038">
        <v>1</v>
      </c>
      <c r="E37" s="986" t="s">
        <v>143</v>
      </c>
      <c r="F37" s="987"/>
      <c r="G37" s="987"/>
      <c r="H37" s="987"/>
      <c r="I37" s="988"/>
      <c r="J37" s="989">
        <f>data4!$W$2</f>
        <v>0</v>
      </c>
      <c r="K37" s="990"/>
      <c r="L37" s="990"/>
      <c r="M37" s="990"/>
      <c r="N37" s="990"/>
      <c r="O37" s="990"/>
      <c r="P37" s="990"/>
      <c r="Q37" s="990"/>
      <c r="R37" s="990"/>
      <c r="S37" s="990"/>
      <c r="T37" s="990"/>
      <c r="U37" s="990"/>
      <c r="V37" s="990"/>
      <c r="W37" s="990"/>
      <c r="X37" s="991"/>
      <c r="Y37" s="763" t="s">
        <v>144</v>
      </c>
      <c r="Z37" s="764"/>
      <c r="AA37" s="756">
        <f>data4!$CK$2</f>
        <v>0</v>
      </c>
      <c r="AB37" s="757"/>
      <c r="AC37" s="758"/>
      <c r="AD37" s="1009" t="s">
        <v>151</v>
      </c>
      <c r="AE37" s="1010"/>
      <c r="AF37" s="1038">
        <v>1</v>
      </c>
      <c r="AG37" s="986" t="s">
        <v>143</v>
      </c>
      <c r="AH37" s="987"/>
      <c r="AI37" s="987"/>
      <c r="AJ37" s="987"/>
      <c r="AK37" s="988"/>
      <c r="AL37" s="989">
        <f>data4!$AC$2</f>
        <v>0</v>
      </c>
      <c r="AM37" s="990"/>
      <c r="AN37" s="990"/>
      <c r="AO37" s="990"/>
      <c r="AP37" s="990"/>
      <c r="AQ37" s="990"/>
      <c r="AR37" s="990"/>
      <c r="AS37" s="990"/>
      <c r="AT37" s="990"/>
      <c r="AU37" s="990"/>
      <c r="AV37" s="990"/>
      <c r="AW37" s="990"/>
      <c r="AX37" s="990"/>
      <c r="AY37" s="990"/>
      <c r="AZ37" s="991"/>
      <c r="BA37" s="763" t="s">
        <v>144</v>
      </c>
      <c r="BB37" s="764"/>
      <c r="BC37" s="756">
        <f>data4!$CQ$2</f>
        <v>0</v>
      </c>
      <c r="BD37" s="757"/>
      <c r="BE37" s="758"/>
      <c r="BF37" s="1018" t="s">
        <v>160</v>
      </c>
      <c r="BG37" s="1019"/>
      <c r="BH37" s="1019"/>
      <c r="BI37" s="1019"/>
      <c r="BJ37" s="1019"/>
      <c r="BK37" s="1019"/>
      <c r="BL37" s="1019"/>
      <c r="BM37" s="1020"/>
      <c r="BN37" s="183"/>
      <c r="BO37" s="183"/>
      <c r="BP37" s="183"/>
      <c r="BQ37" s="1009" t="s">
        <v>150</v>
      </c>
      <c r="BR37" s="1010"/>
      <c r="BS37" s="1008">
        <v>1</v>
      </c>
      <c r="BT37" s="986" t="s">
        <v>143</v>
      </c>
      <c r="BU37" s="987"/>
      <c r="BV37" s="987"/>
      <c r="BW37" s="987"/>
      <c r="BX37" s="988"/>
      <c r="BY37" s="989">
        <f>data4!$W$2</f>
        <v>0</v>
      </c>
      <c r="BZ37" s="990"/>
      <c r="CA37" s="990"/>
      <c r="CB37" s="990"/>
      <c r="CC37" s="990"/>
      <c r="CD37" s="990"/>
      <c r="CE37" s="990"/>
      <c r="CF37" s="990"/>
      <c r="CG37" s="990"/>
      <c r="CH37" s="990"/>
      <c r="CI37" s="990"/>
      <c r="CJ37" s="990"/>
      <c r="CK37" s="990"/>
      <c r="CL37" s="990"/>
      <c r="CM37" s="991"/>
      <c r="CN37" s="763" t="s">
        <v>144</v>
      </c>
      <c r="CO37" s="764"/>
      <c r="CP37" s="756">
        <f>data4!$CK$2</f>
        <v>0</v>
      </c>
      <c r="CQ37" s="757"/>
      <c r="CR37" s="758"/>
      <c r="CS37" s="1009" t="s">
        <v>151</v>
      </c>
      <c r="CT37" s="1010"/>
      <c r="CU37" s="1008">
        <v>1</v>
      </c>
      <c r="CV37" s="986" t="s">
        <v>143</v>
      </c>
      <c r="CW37" s="987"/>
      <c r="CX37" s="987"/>
      <c r="CY37" s="987"/>
      <c r="CZ37" s="988"/>
      <c r="DA37" s="989">
        <f>data4!$AC$2</f>
        <v>0</v>
      </c>
      <c r="DB37" s="990"/>
      <c r="DC37" s="990"/>
      <c r="DD37" s="990"/>
      <c r="DE37" s="990"/>
      <c r="DF37" s="990"/>
      <c r="DG37" s="990"/>
      <c r="DH37" s="990"/>
      <c r="DI37" s="990"/>
      <c r="DJ37" s="990"/>
      <c r="DK37" s="990"/>
      <c r="DL37" s="990"/>
      <c r="DM37" s="990"/>
      <c r="DN37" s="990"/>
      <c r="DO37" s="991"/>
      <c r="DP37" s="763" t="s">
        <v>144</v>
      </c>
      <c r="DQ37" s="764"/>
      <c r="DR37" s="756">
        <f>data4!$CQ$2</f>
        <v>0</v>
      </c>
      <c r="DS37" s="757"/>
      <c r="DT37" s="758"/>
      <c r="DU37" s="995"/>
      <c r="DV37" s="996"/>
      <c r="DW37" s="996"/>
      <c r="DX37" s="996"/>
      <c r="DY37" s="996"/>
      <c r="DZ37" s="996"/>
      <c r="EA37" s="996"/>
      <c r="EB37" s="997"/>
    </row>
    <row r="38" spans="1:132" ht="33" customHeight="1" x14ac:dyDescent="0.25">
      <c r="A38" s="183"/>
      <c r="B38" s="1011"/>
      <c r="C38" s="1012"/>
      <c r="D38" s="1039"/>
      <c r="E38" s="992" t="s">
        <v>142</v>
      </c>
      <c r="F38" s="993"/>
      <c r="G38" s="993"/>
      <c r="H38" s="993"/>
      <c r="I38" s="994"/>
      <c r="J38" s="733">
        <f>data4!$AG$2</f>
        <v>0</v>
      </c>
      <c r="K38" s="734"/>
      <c r="L38" s="734"/>
      <c r="M38" s="734"/>
      <c r="N38" s="734"/>
      <c r="O38" s="734"/>
      <c r="P38" s="734"/>
      <c r="Q38" s="734"/>
      <c r="R38" s="734"/>
      <c r="S38" s="734"/>
      <c r="T38" s="734"/>
      <c r="U38" s="734"/>
      <c r="V38" s="734"/>
      <c r="W38" s="734"/>
      <c r="X38" s="735"/>
      <c r="Y38" s="765"/>
      <c r="Z38" s="766"/>
      <c r="AA38" s="759"/>
      <c r="AB38" s="760"/>
      <c r="AC38" s="761"/>
      <c r="AD38" s="1011"/>
      <c r="AE38" s="1012"/>
      <c r="AF38" s="1039"/>
      <c r="AG38" s="992" t="s">
        <v>142</v>
      </c>
      <c r="AH38" s="993"/>
      <c r="AI38" s="993"/>
      <c r="AJ38" s="993"/>
      <c r="AK38" s="994"/>
      <c r="AL38" s="733">
        <f>data4!$AM$2</f>
        <v>0</v>
      </c>
      <c r="AM38" s="734"/>
      <c r="AN38" s="734"/>
      <c r="AO38" s="734"/>
      <c r="AP38" s="734"/>
      <c r="AQ38" s="734"/>
      <c r="AR38" s="734"/>
      <c r="AS38" s="734"/>
      <c r="AT38" s="734"/>
      <c r="AU38" s="734"/>
      <c r="AV38" s="734"/>
      <c r="AW38" s="734"/>
      <c r="AX38" s="734"/>
      <c r="AY38" s="734"/>
      <c r="AZ38" s="735"/>
      <c r="BA38" s="765"/>
      <c r="BB38" s="766"/>
      <c r="BC38" s="759"/>
      <c r="BD38" s="760"/>
      <c r="BE38" s="761"/>
      <c r="BF38" s="1021"/>
      <c r="BG38" s="1022"/>
      <c r="BH38" s="1022"/>
      <c r="BI38" s="1022"/>
      <c r="BJ38" s="1022"/>
      <c r="BK38" s="1022"/>
      <c r="BL38" s="1022"/>
      <c r="BM38" s="1023"/>
      <c r="BN38" s="183"/>
      <c r="BO38" s="183"/>
      <c r="BP38" s="183"/>
      <c r="BQ38" s="1011"/>
      <c r="BR38" s="1012"/>
      <c r="BS38" s="1008"/>
      <c r="BT38" s="955" t="s">
        <v>142</v>
      </c>
      <c r="BU38" s="956"/>
      <c r="BV38" s="956"/>
      <c r="BW38" s="956"/>
      <c r="BX38" s="957"/>
      <c r="BY38" s="960">
        <f>data4!$AG$2</f>
        <v>0</v>
      </c>
      <c r="BZ38" s="961"/>
      <c r="CA38" s="961"/>
      <c r="CB38" s="961"/>
      <c r="CC38" s="961"/>
      <c r="CD38" s="961"/>
      <c r="CE38" s="961"/>
      <c r="CF38" s="961"/>
      <c r="CG38" s="961"/>
      <c r="CH38" s="961"/>
      <c r="CI38" s="961"/>
      <c r="CJ38" s="961"/>
      <c r="CK38" s="961"/>
      <c r="CL38" s="961"/>
      <c r="CM38" s="985"/>
      <c r="CN38" s="765"/>
      <c r="CO38" s="766"/>
      <c r="CP38" s="759"/>
      <c r="CQ38" s="760"/>
      <c r="CR38" s="761"/>
      <c r="CS38" s="1011"/>
      <c r="CT38" s="1012"/>
      <c r="CU38" s="1008"/>
      <c r="CV38" s="955" t="s">
        <v>142</v>
      </c>
      <c r="CW38" s="956"/>
      <c r="CX38" s="956"/>
      <c r="CY38" s="956"/>
      <c r="CZ38" s="957"/>
      <c r="DA38" s="960">
        <f>data4!$AM$2</f>
        <v>0</v>
      </c>
      <c r="DB38" s="961"/>
      <c r="DC38" s="961"/>
      <c r="DD38" s="961"/>
      <c r="DE38" s="961"/>
      <c r="DF38" s="961"/>
      <c r="DG38" s="961"/>
      <c r="DH38" s="961"/>
      <c r="DI38" s="961"/>
      <c r="DJ38" s="961"/>
      <c r="DK38" s="961"/>
      <c r="DL38" s="961"/>
      <c r="DM38" s="961"/>
      <c r="DN38" s="961"/>
      <c r="DO38" s="985"/>
      <c r="DP38" s="765"/>
      <c r="DQ38" s="766"/>
      <c r="DR38" s="759"/>
      <c r="DS38" s="760"/>
      <c r="DT38" s="761"/>
      <c r="DU38" s="998"/>
      <c r="DV38" s="999"/>
      <c r="DW38" s="999"/>
      <c r="DX38" s="999"/>
      <c r="DY38" s="999"/>
      <c r="DZ38" s="999"/>
      <c r="EA38" s="999"/>
      <c r="EB38" s="1000"/>
    </row>
    <row r="39" spans="1:132" ht="27.75" customHeight="1" x14ac:dyDescent="0.25">
      <c r="A39" s="183"/>
      <c r="B39" s="1011"/>
      <c r="C39" s="1012"/>
      <c r="D39" s="1040"/>
      <c r="E39" s="978" t="s">
        <v>122</v>
      </c>
      <c r="F39" s="979"/>
      <c r="G39" s="979"/>
      <c r="H39" s="979"/>
      <c r="I39" s="980"/>
      <c r="J39" s="753" t="str">
        <f>DBCS(data4!$AW$2)</f>
        <v/>
      </c>
      <c r="K39" s="754"/>
      <c r="L39" s="754"/>
      <c r="M39" s="754"/>
      <c r="N39" s="754"/>
      <c r="O39" s="754"/>
      <c r="P39" s="755"/>
      <c r="Q39" s="743" t="str">
        <f>DBCS(data4!$BG$2)</f>
        <v/>
      </c>
      <c r="R39" s="741"/>
      <c r="S39" s="741"/>
      <c r="T39" s="741"/>
      <c r="U39" s="741"/>
      <c r="V39" s="742"/>
      <c r="W39" s="743" t="str">
        <f>DBCS(data4!$BQ$2)</f>
        <v/>
      </c>
      <c r="X39" s="741"/>
      <c r="Y39" s="741"/>
      <c r="Z39" s="741"/>
      <c r="AA39" s="741"/>
      <c r="AB39" s="741"/>
      <c r="AC39" s="762"/>
      <c r="AD39" s="1011"/>
      <c r="AE39" s="1012"/>
      <c r="AF39" s="1040"/>
      <c r="AG39" s="978" t="s">
        <v>122</v>
      </c>
      <c r="AH39" s="979"/>
      <c r="AI39" s="979"/>
      <c r="AJ39" s="979"/>
      <c r="AK39" s="980"/>
      <c r="AL39" s="729" t="str">
        <f>DBCS(data4!$BC$2)</f>
        <v/>
      </c>
      <c r="AM39" s="730"/>
      <c r="AN39" s="730"/>
      <c r="AO39" s="730"/>
      <c r="AP39" s="730"/>
      <c r="AQ39" s="730"/>
      <c r="AR39" s="730"/>
      <c r="AS39" s="731" t="str">
        <f>DBCS(data4!$BM$2)</f>
        <v/>
      </c>
      <c r="AT39" s="731"/>
      <c r="AU39" s="731"/>
      <c r="AV39" s="731"/>
      <c r="AW39" s="731"/>
      <c r="AX39" s="731"/>
      <c r="AY39" s="731" t="str">
        <f>DBCS(data4!$BW$2)</f>
        <v/>
      </c>
      <c r="AZ39" s="731"/>
      <c r="BA39" s="731"/>
      <c r="BB39" s="731"/>
      <c r="BC39" s="731"/>
      <c r="BD39" s="731"/>
      <c r="BE39" s="732"/>
      <c r="BF39" s="1024" t="str">
        <f>IF(data4!$BA$2=0,"","（1）")</f>
        <v/>
      </c>
      <c r="BG39" s="1025"/>
      <c r="BH39" s="1025"/>
      <c r="BI39" s="470"/>
      <c r="BJ39" s="470"/>
      <c r="BK39" s="470"/>
      <c r="BL39" s="470"/>
      <c r="BM39" s="497"/>
      <c r="BN39" s="183"/>
      <c r="BO39" s="183"/>
      <c r="BP39" s="183"/>
      <c r="BQ39" s="1011"/>
      <c r="BR39" s="1012"/>
      <c r="BS39" s="1008"/>
      <c r="BT39" s="943"/>
      <c r="BU39" s="944"/>
      <c r="BV39" s="944"/>
      <c r="BW39" s="944"/>
      <c r="BX39" s="944"/>
      <c r="BY39" s="944"/>
      <c r="BZ39" s="944"/>
      <c r="CA39" s="944"/>
      <c r="CB39" s="944"/>
      <c r="CC39" s="944"/>
      <c r="CD39" s="944"/>
      <c r="CE39" s="944"/>
      <c r="CF39" s="944"/>
      <c r="CG39" s="944"/>
      <c r="CH39" s="944"/>
      <c r="CI39" s="944"/>
      <c r="CJ39" s="944"/>
      <c r="CK39" s="944"/>
      <c r="CL39" s="944"/>
      <c r="CM39" s="944"/>
      <c r="CN39" s="944"/>
      <c r="CO39" s="944"/>
      <c r="CP39" s="944"/>
      <c r="CQ39" s="944"/>
      <c r="CR39" s="945"/>
      <c r="CS39" s="1011"/>
      <c r="CT39" s="1012"/>
      <c r="CU39" s="1008"/>
      <c r="CV39" s="943"/>
      <c r="CW39" s="944"/>
      <c r="CX39" s="944"/>
      <c r="CY39" s="944"/>
      <c r="CZ39" s="944"/>
      <c r="DA39" s="944"/>
      <c r="DB39" s="944"/>
      <c r="DC39" s="944"/>
      <c r="DD39" s="944"/>
      <c r="DE39" s="944"/>
      <c r="DF39" s="944"/>
      <c r="DG39" s="944"/>
      <c r="DH39" s="944"/>
      <c r="DI39" s="944"/>
      <c r="DJ39" s="944"/>
      <c r="DK39" s="944"/>
      <c r="DL39" s="944"/>
      <c r="DM39" s="944"/>
      <c r="DN39" s="944"/>
      <c r="DO39" s="944"/>
      <c r="DP39" s="944"/>
      <c r="DQ39" s="944"/>
      <c r="DR39" s="944"/>
      <c r="DS39" s="944"/>
      <c r="DT39" s="945"/>
      <c r="DU39" s="998"/>
      <c r="DV39" s="999"/>
      <c r="DW39" s="999"/>
      <c r="DX39" s="999"/>
      <c r="DY39" s="999"/>
      <c r="DZ39" s="999"/>
      <c r="EA39" s="999"/>
      <c r="EB39" s="1000"/>
    </row>
    <row r="40" spans="1:132" ht="15.75" customHeight="1" x14ac:dyDescent="0.25">
      <c r="A40" s="183"/>
      <c r="B40" s="1011"/>
      <c r="C40" s="1012"/>
      <c r="D40" s="1038">
        <v>2</v>
      </c>
      <c r="E40" s="986" t="s">
        <v>143</v>
      </c>
      <c r="F40" s="987"/>
      <c r="G40" s="987"/>
      <c r="H40" s="987"/>
      <c r="I40" s="988"/>
      <c r="J40" s="989">
        <f>data4!$X$2</f>
        <v>0</v>
      </c>
      <c r="K40" s="990"/>
      <c r="L40" s="990"/>
      <c r="M40" s="990"/>
      <c r="N40" s="990"/>
      <c r="O40" s="990"/>
      <c r="P40" s="990"/>
      <c r="Q40" s="990"/>
      <c r="R40" s="990"/>
      <c r="S40" s="990"/>
      <c r="T40" s="990"/>
      <c r="U40" s="990"/>
      <c r="V40" s="990"/>
      <c r="W40" s="990"/>
      <c r="X40" s="991"/>
      <c r="Y40" s="763" t="s">
        <v>144</v>
      </c>
      <c r="Z40" s="764"/>
      <c r="AA40" s="756">
        <f>data4!$CL$2</f>
        <v>0</v>
      </c>
      <c r="AB40" s="757"/>
      <c r="AC40" s="758"/>
      <c r="AD40" s="1011"/>
      <c r="AE40" s="1012"/>
      <c r="AF40" s="1038">
        <v>2</v>
      </c>
      <c r="AG40" s="986" t="s">
        <v>143</v>
      </c>
      <c r="AH40" s="987"/>
      <c r="AI40" s="987"/>
      <c r="AJ40" s="987"/>
      <c r="AK40" s="988"/>
      <c r="AL40" s="989">
        <f>data4!$AD$2</f>
        <v>0</v>
      </c>
      <c r="AM40" s="990"/>
      <c r="AN40" s="990"/>
      <c r="AO40" s="990"/>
      <c r="AP40" s="990"/>
      <c r="AQ40" s="990"/>
      <c r="AR40" s="990"/>
      <c r="AS40" s="990"/>
      <c r="AT40" s="990"/>
      <c r="AU40" s="990"/>
      <c r="AV40" s="990"/>
      <c r="AW40" s="990"/>
      <c r="AX40" s="990"/>
      <c r="AY40" s="990"/>
      <c r="AZ40" s="991"/>
      <c r="BA40" s="763" t="s">
        <v>144</v>
      </c>
      <c r="BB40" s="764"/>
      <c r="BC40" s="756">
        <f>data4!$CR$2</f>
        <v>0</v>
      </c>
      <c r="BD40" s="757"/>
      <c r="BE40" s="758"/>
      <c r="BF40" s="471"/>
      <c r="BG40" s="1026" t="str">
        <f>IF(data4!$BA$2="","",data4!$BA$2)</f>
        <v/>
      </c>
      <c r="BH40" s="1026"/>
      <c r="BI40" s="1026" t="str">
        <f>IF(data4!$BK$2="","",data4!$BK$2)</f>
        <v/>
      </c>
      <c r="BJ40" s="1026"/>
      <c r="BK40" s="1026" t="str">
        <f>IF(data4!$BU$2="","",data4!$BU$2)</f>
        <v/>
      </c>
      <c r="BL40" s="1026"/>
      <c r="BM40" s="498"/>
      <c r="BN40" s="183"/>
      <c r="BO40" s="183"/>
      <c r="BP40" s="183"/>
      <c r="BQ40" s="1011"/>
      <c r="BR40" s="1012"/>
      <c r="BS40" s="1008">
        <v>2</v>
      </c>
      <c r="BT40" s="986" t="s">
        <v>143</v>
      </c>
      <c r="BU40" s="987"/>
      <c r="BV40" s="987"/>
      <c r="BW40" s="987"/>
      <c r="BX40" s="988"/>
      <c r="BY40" s="989">
        <f>data4!$X$2</f>
        <v>0</v>
      </c>
      <c r="BZ40" s="990"/>
      <c r="CA40" s="990"/>
      <c r="CB40" s="990"/>
      <c r="CC40" s="990"/>
      <c r="CD40" s="990"/>
      <c r="CE40" s="990"/>
      <c r="CF40" s="990"/>
      <c r="CG40" s="990"/>
      <c r="CH40" s="990"/>
      <c r="CI40" s="990"/>
      <c r="CJ40" s="990"/>
      <c r="CK40" s="990"/>
      <c r="CL40" s="990"/>
      <c r="CM40" s="991"/>
      <c r="CN40" s="763" t="s">
        <v>144</v>
      </c>
      <c r="CO40" s="764"/>
      <c r="CP40" s="756">
        <f>data4!$CL$2</f>
        <v>0</v>
      </c>
      <c r="CQ40" s="757"/>
      <c r="CR40" s="758"/>
      <c r="CS40" s="1011"/>
      <c r="CT40" s="1012"/>
      <c r="CU40" s="1008">
        <v>2</v>
      </c>
      <c r="CV40" s="986" t="s">
        <v>143</v>
      </c>
      <c r="CW40" s="987"/>
      <c r="CX40" s="987"/>
      <c r="CY40" s="987"/>
      <c r="CZ40" s="988"/>
      <c r="DA40" s="989">
        <f>data4!$AD$2</f>
        <v>0</v>
      </c>
      <c r="DB40" s="990"/>
      <c r="DC40" s="990"/>
      <c r="DD40" s="990"/>
      <c r="DE40" s="990"/>
      <c r="DF40" s="990"/>
      <c r="DG40" s="990"/>
      <c r="DH40" s="990"/>
      <c r="DI40" s="990"/>
      <c r="DJ40" s="990"/>
      <c r="DK40" s="990"/>
      <c r="DL40" s="990"/>
      <c r="DM40" s="990"/>
      <c r="DN40" s="990"/>
      <c r="DO40" s="991"/>
      <c r="DP40" s="763" t="s">
        <v>144</v>
      </c>
      <c r="DQ40" s="764"/>
      <c r="DR40" s="756">
        <f>data4!$CR$2</f>
        <v>0</v>
      </c>
      <c r="DS40" s="757"/>
      <c r="DT40" s="758"/>
      <c r="DU40" s="998"/>
      <c r="DV40" s="999"/>
      <c r="DW40" s="999"/>
      <c r="DX40" s="999"/>
      <c r="DY40" s="999"/>
      <c r="DZ40" s="999"/>
      <c r="EA40" s="999"/>
      <c r="EB40" s="1000"/>
    </row>
    <row r="41" spans="1:132" ht="33" customHeight="1" x14ac:dyDescent="0.25">
      <c r="A41" s="183"/>
      <c r="B41" s="1011"/>
      <c r="C41" s="1012"/>
      <c r="D41" s="1039"/>
      <c r="E41" s="992" t="s">
        <v>142</v>
      </c>
      <c r="F41" s="993"/>
      <c r="G41" s="993"/>
      <c r="H41" s="993"/>
      <c r="I41" s="994"/>
      <c r="J41" s="733">
        <f>data4!$AH$2</f>
        <v>0</v>
      </c>
      <c r="K41" s="734"/>
      <c r="L41" s="734"/>
      <c r="M41" s="734"/>
      <c r="N41" s="734"/>
      <c r="O41" s="734"/>
      <c r="P41" s="734"/>
      <c r="Q41" s="734"/>
      <c r="R41" s="734"/>
      <c r="S41" s="734"/>
      <c r="T41" s="734"/>
      <c r="U41" s="734"/>
      <c r="V41" s="734"/>
      <c r="W41" s="734"/>
      <c r="X41" s="735"/>
      <c r="Y41" s="765"/>
      <c r="Z41" s="766"/>
      <c r="AA41" s="759"/>
      <c r="AB41" s="760"/>
      <c r="AC41" s="761"/>
      <c r="AD41" s="1011"/>
      <c r="AE41" s="1012"/>
      <c r="AF41" s="1039"/>
      <c r="AG41" s="992" t="s">
        <v>142</v>
      </c>
      <c r="AH41" s="993"/>
      <c r="AI41" s="993"/>
      <c r="AJ41" s="993"/>
      <c r="AK41" s="994"/>
      <c r="AL41" s="733">
        <f>data4!$AN$2</f>
        <v>0</v>
      </c>
      <c r="AM41" s="734"/>
      <c r="AN41" s="734"/>
      <c r="AO41" s="734"/>
      <c r="AP41" s="734"/>
      <c r="AQ41" s="734"/>
      <c r="AR41" s="734"/>
      <c r="AS41" s="734"/>
      <c r="AT41" s="734"/>
      <c r="AU41" s="734"/>
      <c r="AV41" s="734"/>
      <c r="AW41" s="734"/>
      <c r="AX41" s="734"/>
      <c r="AY41" s="734"/>
      <c r="AZ41" s="735"/>
      <c r="BA41" s="765"/>
      <c r="BB41" s="766"/>
      <c r="BC41" s="759"/>
      <c r="BD41" s="760"/>
      <c r="BE41" s="761"/>
      <c r="BF41" s="1027" t="str">
        <f>IF(data4!$BB$2=0,"","（2）")</f>
        <v/>
      </c>
      <c r="BG41" s="1028"/>
      <c r="BH41" s="1028"/>
      <c r="BI41" s="18"/>
      <c r="BJ41" s="18"/>
      <c r="BK41" s="18"/>
      <c r="BL41" s="18"/>
      <c r="BM41" s="498"/>
      <c r="BN41" s="183"/>
      <c r="BO41" s="183"/>
      <c r="BP41" s="183"/>
      <c r="BQ41" s="1011"/>
      <c r="BR41" s="1012"/>
      <c r="BS41" s="1008"/>
      <c r="BT41" s="955" t="s">
        <v>142</v>
      </c>
      <c r="BU41" s="956"/>
      <c r="BV41" s="956"/>
      <c r="BW41" s="956"/>
      <c r="BX41" s="957"/>
      <c r="BY41" s="960">
        <f>data4!$AH$2</f>
        <v>0</v>
      </c>
      <c r="BZ41" s="961"/>
      <c r="CA41" s="961"/>
      <c r="CB41" s="961"/>
      <c r="CC41" s="961"/>
      <c r="CD41" s="961"/>
      <c r="CE41" s="961"/>
      <c r="CF41" s="961"/>
      <c r="CG41" s="961"/>
      <c r="CH41" s="961"/>
      <c r="CI41" s="961"/>
      <c r="CJ41" s="961"/>
      <c r="CK41" s="961"/>
      <c r="CL41" s="961"/>
      <c r="CM41" s="985"/>
      <c r="CN41" s="765"/>
      <c r="CO41" s="766"/>
      <c r="CP41" s="759"/>
      <c r="CQ41" s="760"/>
      <c r="CR41" s="761"/>
      <c r="CS41" s="1011"/>
      <c r="CT41" s="1012"/>
      <c r="CU41" s="1008"/>
      <c r="CV41" s="955" t="s">
        <v>142</v>
      </c>
      <c r="CW41" s="956"/>
      <c r="CX41" s="956"/>
      <c r="CY41" s="956"/>
      <c r="CZ41" s="957"/>
      <c r="DA41" s="960">
        <f>data4!$AN$2</f>
        <v>0</v>
      </c>
      <c r="DB41" s="961"/>
      <c r="DC41" s="961"/>
      <c r="DD41" s="961"/>
      <c r="DE41" s="961"/>
      <c r="DF41" s="961"/>
      <c r="DG41" s="961"/>
      <c r="DH41" s="961"/>
      <c r="DI41" s="961"/>
      <c r="DJ41" s="961"/>
      <c r="DK41" s="961"/>
      <c r="DL41" s="961"/>
      <c r="DM41" s="961"/>
      <c r="DN41" s="961"/>
      <c r="DO41" s="985"/>
      <c r="DP41" s="765"/>
      <c r="DQ41" s="766"/>
      <c r="DR41" s="759"/>
      <c r="DS41" s="760"/>
      <c r="DT41" s="761"/>
      <c r="DU41" s="998"/>
      <c r="DV41" s="999"/>
      <c r="DW41" s="999"/>
      <c r="DX41" s="999"/>
      <c r="DY41" s="999"/>
      <c r="DZ41" s="999"/>
      <c r="EA41" s="999"/>
      <c r="EB41" s="1000"/>
    </row>
    <row r="42" spans="1:132" ht="27.75" customHeight="1" x14ac:dyDescent="0.25">
      <c r="A42" s="183"/>
      <c r="B42" s="1011"/>
      <c r="C42" s="1012"/>
      <c r="D42" s="1040"/>
      <c r="E42" s="978" t="s">
        <v>122</v>
      </c>
      <c r="F42" s="979"/>
      <c r="G42" s="979"/>
      <c r="H42" s="979"/>
      <c r="I42" s="980"/>
      <c r="J42" s="753" t="str">
        <f>DBCS(data4!$AX$2)</f>
        <v/>
      </c>
      <c r="K42" s="754"/>
      <c r="L42" s="754"/>
      <c r="M42" s="754"/>
      <c r="N42" s="754"/>
      <c r="O42" s="754"/>
      <c r="P42" s="755"/>
      <c r="Q42" s="743" t="str">
        <f>DBCS(data4!$BH$2)</f>
        <v/>
      </c>
      <c r="R42" s="741"/>
      <c r="S42" s="741"/>
      <c r="T42" s="741"/>
      <c r="U42" s="741"/>
      <c r="V42" s="742"/>
      <c r="W42" s="743" t="str">
        <f>DBCS(data4!$BR$2)</f>
        <v/>
      </c>
      <c r="X42" s="741"/>
      <c r="Y42" s="741"/>
      <c r="Z42" s="741"/>
      <c r="AA42" s="741"/>
      <c r="AB42" s="741"/>
      <c r="AC42" s="762"/>
      <c r="AD42" s="1011"/>
      <c r="AE42" s="1012"/>
      <c r="AF42" s="1040"/>
      <c r="AG42" s="978" t="s">
        <v>122</v>
      </c>
      <c r="AH42" s="979"/>
      <c r="AI42" s="979"/>
      <c r="AJ42" s="979"/>
      <c r="AK42" s="980"/>
      <c r="AL42" s="729" t="str">
        <f>DBCS(data4!$BD$2)</f>
        <v/>
      </c>
      <c r="AM42" s="730"/>
      <c r="AN42" s="730"/>
      <c r="AO42" s="730"/>
      <c r="AP42" s="730"/>
      <c r="AQ42" s="730"/>
      <c r="AR42" s="730"/>
      <c r="AS42" s="731" t="str">
        <f>DBCS(data4!$BN$2)</f>
        <v/>
      </c>
      <c r="AT42" s="731"/>
      <c r="AU42" s="731"/>
      <c r="AV42" s="731"/>
      <c r="AW42" s="731"/>
      <c r="AX42" s="731"/>
      <c r="AY42" s="731" t="str">
        <f>DBCS(data4!$BX$2)</f>
        <v/>
      </c>
      <c r="AZ42" s="731"/>
      <c r="BA42" s="731"/>
      <c r="BB42" s="731"/>
      <c r="BC42" s="731"/>
      <c r="BD42" s="731"/>
      <c r="BE42" s="732"/>
      <c r="BF42" s="499"/>
      <c r="BG42" s="1026" t="str">
        <f>IF(data4!$BB$2="","",data4!$BB$2)</f>
        <v/>
      </c>
      <c r="BH42" s="1026"/>
      <c r="BI42" s="1026" t="str">
        <f>IF(data4!$BL$2="","",data4!$BL$2)</f>
        <v/>
      </c>
      <c r="BJ42" s="1026"/>
      <c r="BK42" s="1026" t="str">
        <f>IF(data4!$BV$2="","",data4!$BV$2)</f>
        <v/>
      </c>
      <c r="BL42" s="1026"/>
      <c r="BM42" s="498"/>
      <c r="BN42" s="183"/>
      <c r="BO42" s="183"/>
      <c r="BP42" s="183"/>
      <c r="BQ42" s="1011"/>
      <c r="BR42" s="1012"/>
      <c r="BS42" s="1008"/>
      <c r="BT42" s="943"/>
      <c r="BU42" s="944"/>
      <c r="BV42" s="944"/>
      <c r="BW42" s="944"/>
      <c r="BX42" s="944"/>
      <c r="BY42" s="944"/>
      <c r="BZ42" s="944"/>
      <c r="CA42" s="944"/>
      <c r="CB42" s="944"/>
      <c r="CC42" s="944"/>
      <c r="CD42" s="944"/>
      <c r="CE42" s="944"/>
      <c r="CF42" s="944"/>
      <c r="CG42" s="944"/>
      <c r="CH42" s="944"/>
      <c r="CI42" s="944"/>
      <c r="CJ42" s="944"/>
      <c r="CK42" s="944"/>
      <c r="CL42" s="944"/>
      <c r="CM42" s="944"/>
      <c r="CN42" s="944"/>
      <c r="CO42" s="944"/>
      <c r="CP42" s="944"/>
      <c r="CQ42" s="944"/>
      <c r="CR42" s="945"/>
      <c r="CS42" s="1011"/>
      <c r="CT42" s="1012"/>
      <c r="CU42" s="1008"/>
      <c r="CV42" s="943"/>
      <c r="CW42" s="944"/>
      <c r="CX42" s="944"/>
      <c r="CY42" s="944"/>
      <c r="CZ42" s="944"/>
      <c r="DA42" s="944"/>
      <c r="DB42" s="944"/>
      <c r="DC42" s="944"/>
      <c r="DD42" s="944"/>
      <c r="DE42" s="944"/>
      <c r="DF42" s="944"/>
      <c r="DG42" s="944"/>
      <c r="DH42" s="944"/>
      <c r="DI42" s="944"/>
      <c r="DJ42" s="944"/>
      <c r="DK42" s="944"/>
      <c r="DL42" s="944"/>
      <c r="DM42" s="944"/>
      <c r="DN42" s="944"/>
      <c r="DO42" s="944"/>
      <c r="DP42" s="944"/>
      <c r="DQ42" s="944"/>
      <c r="DR42" s="944"/>
      <c r="DS42" s="944"/>
      <c r="DT42" s="945"/>
      <c r="DU42" s="998"/>
      <c r="DV42" s="999"/>
      <c r="DW42" s="999"/>
      <c r="DX42" s="999"/>
      <c r="DY42" s="999"/>
      <c r="DZ42" s="999"/>
      <c r="EA42" s="999"/>
      <c r="EB42" s="1000"/>
    </row>
    <row r="43" spans="1:132" ht="15.75" customHeight="1" x14ac:dyDescent="0.25">
      <c r="A43" s="183"/>
      <c r="B43" s="1011"/>
      <c r="C43" s="1012"/>
      <c r="D43" s="1038">
        <v>3</v>
      </c>
      <c r="E43" s="986" t="s">
        <v>143</v>
      </c>
      <c r="F43" s="987"/>
      <c r="G43" s="987"/>
      <c r="H43" s="987"/>
      <c r="I43" s="988"/>
      <c r="J43" s="989">
        <f>data4!$Y$2</f>
        <v>0</v>
      </c>
      <c r="K43" s="990"/>
      <c r="L43" s="990"/>
      <c r="M43" s="990"/>
      <c r="N43" s="990"/>
      <c r="O43" s="990"/>
      <c r="P43" s="990"/>
      <c r="Q43" s="990"/>
      <c r="R43" s="990"/>
      <c r="S43" s="990"/>
      <c r="T43" s="990"/>
      <c r="U43" s="990"/>
      <c r="V43" s="990"/>
      <c r="W43" s="990"/>
      <c r="X43" s="991"/>
      <c r="Y43" s="763" t="s">
        <v>144</v>
      </c>
      <c r="Z43" s="764"/>
      <c r="AA43" s="756">
        <f>data4!$CM$2</f>
        <v>0</v>
      </c>
      <c r="AB43" s="757"/>
      <c r="AC43" s="758"/>
      <c r="AD43" s="1011"/>
      <c r="AE43" s="1012"/>
      <c r="AF43" s="1038">
        <v>3</v>
      </c>
      <c r="AG43" s="986" t="s">
        <v>143</v>
      </c>
      <c r="AH43" s="987"/>
      <c r="AI43" s="987"/>
      <c r="AJ43" s="987"/>
      <c r="AK43" s="988"/>
      <c r="AL43" s="989">
        <f>data4!$AE$2</f>
        <v>0</v>
      </c>
      <c r="AM43" s="990"/>
      <c r="AN43" s="990"/>
      <c r="AO43" s="990"/>
      <c r="AP43" s="990"/>
      <c r="AQ43" s="990"/>
      <c r="AR43" s="990"/>
      <c r="AS43" s="990"/>
      <c r="AT43" s="990"/>
      <c r="AU43" s="990"/>
      <c r="AV43" s="990"/>
      <c r="AW43" s="990"/>
      <c r="AX43" s="990"/>
      <c r="AY43" s="990"/>
      <c r="AZ43" s="991"/>
      <c r="BA43" s="763" t="s">
        <v>144</v>
      </c>
      <c r="BB43" s="764"/>
      <c r="BC43" s="756">
        <f>data4!$CS$2</f>
        <v>0</v>
      </c>
      <c r="BD43" s="757"/>
      <c r="BE43" s="758"/>
      <c r="BF43" s="500"/>
      <c r="BG43" s="501"/>
      <c r="BH43" s="501"/>
      <c r="BI43" s="501"/>
      <c r="BJ43" s="501"/>
      <c r="BK43" s="501"/>
      <c r="BL43" s="501"/>
      <c r="BM43" s="502"/>
      <c r="BN43" s="183"/>
      <c r="BO43" s="183"/>
      <c r="BP43" s="183"/>
      <c r="BQ43" s="1011"/>
      <c r="BR43" s="1012"/>
      <c r="BS43" s="1008">
        <v>3</v>
      </c>
      <c r="BT43" s="986" t="s">
        <v>143</v>
      </c>
      <c r="BU43" s="987"/>
      <c r="BV43" s="987"/>
      <c r="BW43" s="987"/>
      <c r="BX43" s="988"/>
      <c r="BY43" s="989">
        <f>data4!$Y$2</f>
        <v>0</v>
      </c>
      <c r="BZ43" s="990"/>
      <c r="CA43" s="990"/>
      <c r="CB43" s="990"/>
      <c r="CC43" s="990"/>
      <c r="CD43" s="990"/>
      <c r="CE43" s="990"/>
      <c r="CF43" s="990"/>
      <c r="CG43" s="990"/>
      <c r="CH43" s="990"/>
      <c r="CI43" s="990"/>
      <c r="CJ43" s="990"/>
      <c r="CK43" s="990"/>
      <c r="CL43" s="990"/>
      <c r="CM43" s="991"/>
      <c r="CN43" s="763" t="s">
        <v>144</v>
      </c>
      <c r="CO43" s="764"/>
      <c r="CP43" s="756">
        <f>data4!$CM$2</f>
        <v>0</v>
      </c>
      <c r="CQ43" s="757"/>
      <c r="CR43" s="758"/>
      <c r="CS43" s="1011"/>
      <c r="CT43" s="1012"/>
      <c r="CU43" s="1008">
        <v>3</v>
      </c>
      <c r="CV43" s="986" t="s">
        <v>143</v>
      </c>
      <c r="CW43" s="987"/>
      <c r="CX43" s="987"/>
      <c r="CY43" s="987"/>
      <c r="CZ43" s="988"/>
      <c r="DA43" s="989">
        <f>data4!$AE$2</f>
        <v>0</v>
      </c>
      <c r="DB43" s="990"/>
      <c r="DC43" s="990"/>
      <c r="DD43" s="990"/>
      <c r="DE43" s="990"/>
      <c r="DF43" s="990"/>
      <c r="DG43" s="990"/>
      <c r="DH43" s="990"/>
      <c r="DI43" s="990"/>
      <c r="DJ43" s="990"/>
      <c r="DK43" s="990"/>
      <c r="DL43" s="990"/>
      <c r="DM43" s="990"/>
      <c r="DN43" s="990"/>
      <c r="DO43" s="991"/>
      <c r="DP43" s="763" t="s">
        <v>144</v>
      </c>
      <c r="DQ43" s="764"/>
      <c r="DR43" s="756">
        <f>data4!$CS$2</f>
        <v>0</v>
      </c>
      <c r="DS43" s="757"/>
      <c r="DT43" s="758"/>
      <c r="DU43" s="998"/>
      <c r="DV43" s="999"/>
      <c r="DW43" s="999"/>
      <c r="DX43" s="999"/>
      <c r="DY43" s="999"/>
      <c r="DZ43" s="999"/>
      <c r="EA43" s="999"/>
      <c r="EB43" s="1000"/>
    </row>
    <row r="44" spans="1:132" ht="33" customHeight="1" x14ac:dyDescent="0.25">
      <c r="A44" s="183"/>
      <c r="B44" s="1011"/>
      <c r="C44" s="1012"/>
      <c r="D44" s="1039"/>
      <c r="E44" s="992" t="s">
        <v>142</v>
      </c>
      <c r="F44" s="993"/>
      <c r="G44" s="993"/>
      <c r="H44" s="993"/>
      <c r="I44" s="994"/>
      <c r="J44" s="733">
        <f>data4!$AI$2</f>
        <v>0</v>
      </c>
      <c r="K44" s="734"/>
      <c r="L44" s="734"/>
      <c r="M44" s="734"/>
      <c r="N44" s="734"/>
      <c r="O44" s="734"/>
      <c r="P44" s="734"/>
      <c r="Q44" s="734"/>
      <c r="R44" s="734"/>
      <c r="S44" s="734"/>
      <c r="T44" s="734"/>
      <c r="U44" s="734"/>
      <c r="V44" s="734"/>
      <c r="W44" s="734"/>
      <c r="X44" s="735"/>
      <c r="Y44" s="765"/>
      <c r="Z44" s="766"/>
      <c r="AA44" s="759"/>
      <c r="AB44" s="760"/>
      <c r="AC44" s="761"/>
      <c r="AD44" s="1011"/>
      <c r="AE44" s="1012"/>
      <c r="AF44" s="1039"/>
      <c r="AG44" s="992" t="s">
        <v>142</v>
      </c>
      <c r="AH44" s="993"/>
      <c r="AI44" s="993"/>
      <c r="AJ44" s="993"/>
      <c r="AK44" s="994"/>
      <c r="AL44" s="733">
        <f>data4!$AO$2</f>
        <v>0</v>
      </c>
      <c r="AM44" s="734"/>
      <c r="AN44" s="734"/>
      <c r="AO44" s="734"/>
      <c r="AP44" s="734"/>
      <c r="AQ44" s="734"/>
      <c r="AR44" s="734"/>
      <c r="AS44" s="734"/>
      <c r="AT44" s="734"/>
      <c r="AU44" s="734"/>
      <c r="AV44" s="734"/>
      <c r="AW44" s="734"/>
      <c r="AX44" s="734"/>
      <c r="AY44" s="734"/>
      <c r="AZ44" s="735"/>
      <c r="BA44" s="765"/>
      <c r="BB44" s="766"/>
      <c r="BC44" s="759"/>
      <c r="BD44" s="760"/>
      <c r="BE44" s="761"/>
      <c r="BF44" s="1015" t="s">
        <v>161</v>
      </c>
      <c r="BG44" s="1016"/>
      <c r="BH44" s="1016"/>
      <c r="BI44" s="1016"/>
      <c r="BJ44" s="1016"/>
      <c r="BK44" s="1016"/>
      <c r="BL44" s="1016"/>
      <c r="BM44" s="1017"/>
      <c r="BN44" s="183"/>
      <c r="BO44" s="183"/>
      <c r="BP44" s="183"/>
      <c r="BQ44" s="1011"/>
      <c r="BR44" s="1012"/>
      <c r="BS44" s="1008"/>
      <c r="BT44" s="955" t="s">
        <v>142</v>
      </c>
      <c r="BU44" s="956"/>
      <c r="BV44" s="956"/>
      <c r="BW44" s="956"/>
      <c r="BX44" s="957"/>
      <c r="BY44" s="960">
        <f>data4!$AI$2</f>
        <v>0</v>
      </c>
      <c r="BZ44" s="961"/>
      <c r="CA44" s="961"/>
      <c r="CB44" s="961"/>
      <c r="CC44" s="961"/>
      <c r="CD44" s="961"/>
      <c r="CE44" s="961"/>
      <c r="CF44" s="961"/>
      <c r="CG44" s="961"/>
      <c r="CH44" s="961"/>
      <c r="CI44" s="961"/>
      <c r="CJ44" s="961"/>
      <c r="CK44" s="961"/>
      <c r="CL44" s="961"/>
      <c r="CM44" s="985"/>
      <c r="CN44" s="765"/>
      <c r="CO44" s="766"/>
      <c r="CP44" s="759"/>
      <c r="CQ44" s="760"/>
      <c r="CR44" s="761"/>
      <c r="CS44" s="1011"/>
      <c r="CT44" s="1012"/>
      <c r="CU44" s="1008"/>
      <c r="CV44" s="955" t="s">
        <v>142</v>
      </c>
      <c r="CW44" s="956"/>
      <c r="CX44" s="956"/>
      <c r="CY44" s="956"/>
      <c r="CZ44" s="957"/>
      <c r="DA44" s="960">
        <f>data4!$AO$2</f>
        <v>0</v>
      </c>
      <c r="DB44" s="961"/>
      <c r="DC44" s="961"/>
      <c r="DD44" s="961"/>
      <c r="DE44" s="961"/>
      <c r="DF44" s="961"/>
      <c r="DG44" s="961"/>
      <c r="DH44" s="961"/>
      <c r="DI44" s="961"/>
      <c r="DJ44" s="961"/>
      <c r="DK44" s="961"/>
      <c r="DL44" s="961"/>
      <c r="DM44" s="961"/>
      <c r="DN44" s="961"/>
      <c r="DO44" s="985"/>
      <c r="DP44" s="765"/>
      <c r="DQ44" s="766"/>
      <c r="DR44" s="759"/>
      <c r="DS44" s="760"/>
      <c r="DT44" s="761"/>
      <c r="DU44" s="998"/>
      <c r="DV44" s="999"/>
      <c r="DW44" s="999"/>
      <c r="DX44" s="999"/>
      <c r="DY44" s="999"/>
      <c r="DZ44" s="999"/>
      <c r="EA44" s="999"/>
      <c r="EB44" s="1000"/>
    </row>
    <row r="45" spans="1:132" ht="27.75" customHeight="1" x14ac:dyDescent="0.25">
      <c r="A45" s="183"/>
      <c r="B45" s="1011"/>
      <c r="C45" s="1012"/>
      <c r="D45" s="1040"/>
      <c r="E45" s="978" t="s">
        <v>122</v>
      </c>
      <c r="F45" s="979"/>
      <c r="G45" s="979"/>
      <c r="H45" s="979"/>
      <c r="I45" s="980"/>
      <c r="J45" s="753" t="str">
        <f>DBCS(data4!$AY$2)</f>
        <v/>
      </c>
      <c r="K45" s="754"/>
      <c r="L45" s="754"/>
      <c r="M45" s="754"/>
      <c r="N45" s="754"/>
      <c r="O45" s="754"/>
      <c r="P45" s="755"/>
      <c r="Q45" s="743" t="str">
        <f>DBCS(data4!$BI$2)</f>
        <v/>
      </c>
      <c r="R45" s="741"/>
      <c r="S45" s="741"/>
      <c r="T45" s="741"/>
      <c r="U45" s="741"/>
      <c r="V45" s="742"/>
      <c r="W45" s="743" t="str">
        <f>DBCS(data4!$BS$2)</f>
        <v/>
      </c>
      <c r="X45" s="741"/>
      <c r="Y45" s="741"/>
      <c r="Z45" s="741"/>
      <c r="AA45" s="741"/>
      <c r="AB45" s="741"/>
      <c r="AC45" s="762"/>
      <c r="AD45" s="1011"/>
      <c r="AE45" s="1012"/>
      <c r="AF45" s="1040"/>
      <c r="AG45" s="978" t="s">
        <v>122</v>
      </c>
      <c r="AH45" s="979"/>
      <c r="AI45" s="979"/>
      <c r="AJ45" s="979"/>
      <c r="AK45" s="980"/>
      <c r="AL45" s="729" t="str">
        <f>DBCS(data4!$BE$2)</f>
        <v/>
      </c>
      <c r="AM45" s="730"/>
      <c r="AN45" s="730"/>
      <c r="AO45" s="730"/>
      <c r="AP45" s="730"/>
      <c r="AQ45" s="730"/>
      <c r="AR45" s="730"/>
      <c r="AS45" s="731" t="str">
        <f>DBCS(data4!$BO$2)</f>
        <v/>
      </c>
      <c r="AT45" s="731"/>
      <c r="AU45" s="731"/>
      <c r="AV45" s="731"/>
      <c r="AW45" s="731"/>
      <c r="AX45" s="731"/>
      <c r="AY45" s="731" t="str">
        <f>DBCS(data4!$BY$2)</f>
        <v/>
      </c>
      <c r="AZ45" s="731"/>
      <c r="BA45" s="731"/>
      <c r="BB45" s="731"/>
      <c r="BC45" s="731"/>
      <c r="BD45" s="731"/>
      <c r="BE45" s="732"/>
      <c r="BF45" s="494"/>
      <c r="BG45" s="495"/>
      <c r="BH45" s="495"/>
      <c r="BI45" s="495"/>
      <c r="BJ45" s="495"/>
      <c r="BK45" s="495"/>
      <c r="BL45" s="495"/>
      <c r="BM45" s="496"/>
      <c r="BN45" s="183"/>
      <c r="BO45" s="183"/>
      <c r="BP45" s="183"/>
      <c r="BQ45" s="1011"/>
      <c r="BR45" s="1012"/>
      <c r="BS45" s="1008"/>
      <c r="BT45" s="943"/>
      <c r="BU45" s="944"/>
      <c r="BV45" s="944"/>
      <c r="BW45" s="944"/>
      <c r="BX45" s="944"/>
      <c r="BY45" s="944"/>
      <c r="BZ45" s="944"/>
      <c r="CA45" s="944"/>
      <c r="CB45" s="944"/>
      <c r="CC45" s="944"/>
      <c r="CD45" s="944"/>
      <c r="CE45" s="944"/>
      <c r="CF45" s="944"/>
      <c r="CG45" s="944"/>
      <c r="CH45" s="944"/>
      <c r="CI45" s="944"/>
      <c r="CJ45" s="944"/>
      <c r="CK45" s="944"/>
      <c r="CL45" s="944"/>
      <c r="CM45" s="944"/>
      <c r="CN45" s="944"/>
      <c r="CO45" s="944"/>
      <c r="CP45" s="944"/>
      <c r="CQ45" s="944"/>
      <c r="CR45" s="945"/>
      <c r="CS45" s="1011"/>
      <c r="CT45" s="1012"/>
      <c r="CU45" s="1008"/>
      <c r="CV45" s="943"/>
      <c r="CW45" s="944"/>
      <c r="CX45" s="944"/>
      <c r="CY45" s="944"/>
      <c r="CZ45" s="944"/>
      <c r="DA45" s="944"/>
      <c r="DB45" s="944"/>
      <c r="DC45" s="944"/>
      <c r="DD45" s="944"/>
      <c r="DE45" s="944"/>
      <c r="DF45" s="944"/>
      <c r="DG45" s="944"/>
      <c r="DH45" s="944"/>
      <c r="DI45" s="944"/>
      <c r="DJ45" s="944"/>
      <c r="DK45" s="944"/>
      <c r="DL45" s="944"/>
      <c r="DM45" s="944"/>
      <c r="DN45" s="944"/>
      <c r="DO45" s="944"/>
      <c r="DP45" s="944"/>
      <c r="DQ45" s="944"/>
      <c r="DR45" s="944"/>
      <c r="DS45" s="944"/>
      <c r="DT45" s="945"/>
      <c r="DU45" s="998"/>
      <c r="DV45" s="999"/>
      <c r="DW45" s="999"/>
      <c r="DX45" s="999"/>
      <c r="DY45" s="999"/>
      <c r="DZ45" s="999"/>
      <c r="EA45" s="999"/>
      <c r="EB45" s="1000"/>
    </row>
    <row r="46" spans="1:132" ht="15.75" customHeight="1" x14ac:dyDescent="0.25">
      <c r="A46" s="183"/>
      <c r="B46" s="1011"/>
      <c r="C46" s="1012"/>
      <c r="D46" s="1038">
        <v>4</v>
      </c>
      <c r="E46" s="986" t="s">
        <v>143</v>
      </c>
      <c r="F46" s="987"/>
      <c r="G46" s="987"/>
      <c r="H46" s="987"/>
      <c r="I46" s="988"/>
      <c r="J46" s="989">
        <f>data4!$Z$2</f>
        <v>0</v>
      </c>
      <c r="K46" s="990"/>
      <c r="L46" s="990"/>
      <c r="M46" s="990"/>
      <c r="N46" s="990"/>
      <c r="O46" s="990"/>
      <c r="P46" s="990"/>
      <c r="Q46" s="990"/>
      <c r="R46" s="990"/>
      <c r="S46" s="990"/>
      <c r="T46" s="990"/>
      <c r="U46" s="990"/>
      <c r="V46" s="990"/>
      <c r="W46" s="990"/>
      <c r="X46" s="991"/>
      <c r="Y46" s="763" t="s">
        <v>144</v>
      </c>
      <c r="Z46" s="764"/>
      <c r="AA46" s="756">
        <f>data4!$CN$2</f>
        <v>0</v>
      </c>
      <c r="AB46" s="757"/>
      <c r="AC46" s="758"/>
      <c r="AD46" s="1011"/>
      <c r="AE46" s="1012"/>
      <c r="AF46" s="1038">
        <v>4</v>
      </c>
      <c r="AG46" s="986" t="s">
        <v>143</v>
      </c>
      <c r="AH46" s="987"/>
      <c r="AI46" s="987"/>
      <c r="AJ46" s="987"/>
      <c r="AK46" s="988"/>
      <c r="AL46" s="989">
        <f>data4!$AF$2</f>
        <v>0</v>
      </c>
      <c r="AM46" s="990"/>
      <c r="AN46" s="990"/>
      <c r="AO46" s="990"/>
      <c r="AP46" s="990"/>
      <c r="AQ46" s="990"/>
      <c r="AR46" s="990"/>
      <c r="AS46" s="990"/>
      <c r="AT46" s="990"/>
      <c r="AU46" s="990"/>
      <c r="AV46" s="990"/>
      <c r="AW46" s="990"/>
      <c r="AX46" s="990"/>
      <c r="AY46" s="990"/>
      <c r="AZ46" s="991"/>
      <c r="BA46" s="763" t="s">
        <v>144</v>
      </c>
      <c r="BB46" s="764"/>
      <c r="BC46" s="756">
        <f>data4!$CT$2</f>
        <v>0</v>
      </c>
      <c r="BD46" s="757"/>
      <c r="BE46" s="758"/>
      <c r="BF46" s="503"/>
      <c r="BG46" s="504"/>
      <c r="BH46" s="504"/>
      <c r="BI46" s="504"/>
      <c r="BJ46" s="504"/>
      <c r="BK46" s="504"/>
      <c r="BL46" s="504"/>
      <c r="BM46" s="505"/>
      <c r="BN46" s="183"/>
      <c r="BO46" s="183"/>
      <c r="BP46" s="183"/>
      <c r="BQ46" s="1011"/>
      <c r="BR46" s="1012"/>
      <c r="BS46" s="1008">
        <v>4</v>
      </c>
      <c r="BT46" s="986" t="s">
        <v>143</v>
      </c>
      <c r="BU46" s="987"/>
      <c r="BV46" s="987"/>
      <c r="BW46" s="987"/>
      <c r="BX46" s="988"/>
      <c r="BY46" s="989">
        <f>data4!$Z$2</f>
        <v>0</v>
      </c>
      <c r="BZ46" s="990"/>
      <c r="CA46" s="990"/>
      <c r="CB46" s="990"/>
      <c r="CC46" s="990"/>
      <c r="CD46" s="990"/>
      <c r="CE46" s="990"/>
      <c r="CF46" s="990"/>
      <c r="CG46" s="990"/>
      <c r="CH46" s="990"/>
      <c r="CI46" s="990"/>
      <c r="CJ46" s="990"/>
      <c r="CK46" s="990"/>
      <c r="CL46" s="990"/>
      <c r="CM46" s="991"/>
      <c r="CN46" s="763" t="s">
        <v>144</v>
      </c>
      <c r="CO46" s="764"/>
      <c r="CP46" s="756">
        <f>data4!$CN$2</f>
        <v>0</v>
      </c>
      <c r="CQ46" s="757"/>
      <c r="CR46" s="758"/>
      <c r="CS46" s="1011"/>
      <c r="CT46" s="1012"/>
      <c r="CU46" s="1008">
        <v>4</v>
      </c>
      <c r="CV46" s="986" t="s">
        <v>143</v>
      </c>
      <c r="CW46" s="987"/>
      <c r="CX46" s="987"/>
      <c r="CY46" s="987"/>
      <c r="CZ46" s="988"/>
      <c r="DA46" s="989">
        <f>data4!$AF$2</f>
        <v>0</v>
      </c>
      <c r="DB46" s="990"/>
      <c r="DC46" s="990"/>
      <c r="DD46" s="990"/>
      <c r="DE46" s="990"/>
      <c r="DF46" s="990"/>
      <c r="DG46" s="990"/>
      <c r="DH46" s="990"/>
      <c r="DI46" s="990"/>
      <c r="DJ46" s="990"/>
      <c r="DK46" s="990"/>
      <c r="DL46" s="990"/>
      <c r="DM46" s="990"/>
      <c r="DN46" s="990"/>
      <c r="DO46" s="991"/>
      <c r="DP46" s="763" t="s">
        <v>144</v>
      </c>
      <c r="DQ46" s="764"/>
      <c r="DR46" s="756">
        <f>data4!$CT$2</f>
        <v>0</v>
      </c>
      <c r="DS46" s="757"/>
      <c r="DT46" s="758"/>
      <c r="DU46" s="998"/>
      <c r="DV46" s="999"/>
      <c r="DW46" s="999"/>
      <c r="DX46" s="999"/>
      <c r="DY46" s="999"/>
      <c r="DZ46" s="999"/>
      <c r="EA46" s="999"/>
      <c r="EB46" s="1000"/>
    </row>
    <row r="47" spans="1:132" ht="33" customHeight="1" x14ac:dyDescent="0.25">
      <c r="A47" s="183"/>
      <c r="B47" s="1011"/>
      <c r="C47" s="1012"/>
      <c r="D47" s="1039"/>
      <c r="E47" s="992" t="s">
        <v>142</v>
      </c>
      <c r="F47" s="993"/>
      <c r="G47" s="993"/>
      <c r="H47" s="993"/>
      <c r="I47" s="994"/>
      <c r="J47" s="733">
        <f>data4!$AJ$2</f>
        <v>0</v>
      </c>
      <c r="K47" s="734"/>
      <c r="L47" s="734"/>
      <c r="M47" s="734"/>
      <c r="N47" s="734"/>
      <c r="O47" s="734"/>
      <c r="P47" s="734"/>
      <c r="Q47" s="734"/>
      <c r="R47" s="734"/>
      <c r="S47" s="734"/>
      <c r="T47" s="734"/>
      <c r="U47" s="734"/>
      <c r="V47" s="734"/>
      <c r="W47" s="734"/>
      <c r="X47" s="735"/>
      <c r="Y47" s="765"/>
      <c r="Z47" s="766"/>
      <c r="AA47" s="759"/>
      <c r="AB47" s="760"/>
      <c r="AC47" s="761"/>
      <c r="AD47" s="1011"/>
      <c r="AE47" s="1012"/>
      <c r="AF47" s="1039"/>
      <c r="AG47" s="992" t="s">
        <v>142</v>
      </c>
      <c r="AH47" s="993"/>
      <c r="AI47" s="993"/>
      <c r="AJ47" s="993"/>
      <c r="AK47" s="994"/>
      <c r="AL47" s="733">
        <f>data4!$AP$2</f>
        <v>0</v>
      </c>
      <c r="AM47" s="734"/>
      <c r="AN47" s="734"/>
      <c r="AO47" s="734"/>
      <c r="AP47" s="734"/>
      <c r="AQ47" s="734"/>
      <c r="AR47" s="734"/>
      <c r="AS47" s="734"/>
      <c r="AT47" s="734"/>
      <c r="AU47" s="734"/>
      <c r="AV47" s="734"/>
      <c r="AW47" s="734"/>
      <c r="AX47" s="734"/>
      <c r="AY47" s="734"/>
      <c r="AZ47" s="735"/>
      <c r="BA47" s="765"/>
      <c r="BB47" s="766"/>
      <c r="BC47" s="759"/>
      <c r="BD47" s="760"/>
      <c r="BE47" s="761"/>
      <c r="BF47" s="503"/>
      <c r="BG47" s="504"/>
      <c r="BH47" s="504"/>
      <c r="BI47" s="504"/>
      <c r="BJ47" s="504"/>
      <c r="BK47" s="504"/>
      <c r="BL47" s="504"/>
      <c r="BM47" s="505"/>
      <c r="BN47" s="183"/>
      <c r="BO47" s="183"/>
      <c r="BP47" s="183"/>
      <c r="BQ47" s="1011"/>
      <c r="BR47" s="1012"/>
      <c r="BS47" s="1008"/>
      <c r="BT47" s="955" t="s">
        <v>142</v>
      </c>
      <c r="BU47" s="956"/>
      <c r="BV47" s="956"/>
      <c r="BW47" s="956"/>
      <c r="BX47" s="957"/>
      <c r="BY47" s="960">
        <f>data4!$AJ$2</f>
        <v>0</v>
      </c>
      <c r="BZ47" s="961"/>
      <c r="CA47" s="961"/>
      <c r="CB47" s="961"/>
      <c r="CC47" s="961"/>
      <c r="CD47" s="961"/>
      <c r="CE47" s="961"/>
      <c r="CF47" s="961"/>
      <c r="CG47" s="961"/>
      <c r="CH47" s="961"/>
      <c r="CI47" s="961"/>
      <c r="CJ47" s="961"/>
      <c r="CK47" s="961"/>
      <c r="CL47" s="961"/>
      <c r="CM47" s="985"/>
      <c r="CN47" s="765"/>
      <c r="CO47" s="766"/>
      <c r="CP47" s="759"/>
      <c r="CQ47" s="760"/>
      <c r="CR47" s="761"/>
      <c r="CS47" s="1011"/>
      <c r="CT47" s="1012"/>
      <c r="CU47" s="1008"/>
      <c r="CV47" s="955" t="s">
        <v>142</v>
      </c>
      <c r="CW47" s="956"/>
      <c r="CX47" s="956"/>
      <c r="CY47" s="956"/>
      <c r="CZ47" s="957"/>
      <c r="DA47" s="960">
        <f>data4!$AP$2</f>
        <v>0</v>
      </c>
      <c r="DB47" s="961"/>
      <c r="DC47" s="961"/>
      <c r="DD47" s="961"/>
      <c r="DE47" s="961"/>
      <c r="DF47" s="961"/>
      <c r="DG47" s="961"/>
      <c r="DH47" s="961"/>
      <c r="DI47" s="961"/>
      <c r="DJ47" s="961"/>
      <c r="DK47" s="961"/>
      <c r="DL47" s="961"/>
      <c r="DM47" s="961"/>
      <c r="DN47" s="961"/>
      <c r="DO47" s="985"/>
      <c r="DP47" s="765"/>
      <c r="DQ47" s="766"/>
      <c r="DR47" s="759"/>
      <c r="DS47" s="760"/>
      <c r="DT47" s="761"/>
      <c r="DU47" s="998"/>
      <c r="DV47" s="999"/>
      <c r="DW47" s="999"/>
      <c r="DX47" s="999"/>
      <c r="DY47" s="999"/>
      <c r="DZ47" s="999"/>
      <c r="EA47" s="999"/>
      <c r="EB47" s="1000"/>
    </row>
    <row r="48" spans="1:132" ht="27.75" customHeight="1" x14ac:dyDescent="0.25">
      <c r="A48" s="183"/>
      <c r="B48" s="1013"/>
      <c r="C48" s="1014"/>
      <c r="D48" s="1040"/>
      <c r="E48" s="978" t="s">
        <v>122</v>
      </c>
      <c r="F48" s="979"/>
      <c r="G48" s="979"/>
      <c r="H48" s="979"/>
      <c r="I48" s="980"/>
      <c r="J48" s="753" t="str">
        <f>DBCS(data4!$AZ$2)</f>
        <v/>
      </c>
      <c r="K48" s="754"/>
      <c r="L48" s="754"/>
      <c r="M48" s="754"/>
      <c r="N48" s="754"/>
      <c r="O48" s="754"/>
      <c r="P48" s="755"/>
      <c r="Q48" s="743" t="str">
        <f>DBCS(data4!$BJ$2)</f>
        <v/>
      </c>
      <c r="R48" s="741"/>
      <c r="S48" s="741"/>
      <c r="T48" s="741"/>
      <c r="U48" s="741"/>
      <c r="V48" s="742"/>
      <c r="W48" s="743" t="str">
        <f>DBCS(data4!$BT$2)</f>
        <v/>
      </c>
      <c r="X48" s="741"/>
      <c r="Y48" s="741"/>
      <c r="Z48" s="741"/>
      <c r="AA48" s="741"/>
      <c r="AB48" s="741"/>
      <c r="AC48" s="762"/>
      <c r="AD48" s="1013"/>
      <c r="AE48" s="1014"/>
      <c r="AF48" s="1040"/>
      <c r="AG48" s="978" t="s">
        <v>122</v>
      </c>
      <c r="AH48" s="979"/>
      <c r="AI48" s="979"/>
      <c r="AJ48" s="979"/>
      <c r="AK48" s="980"/>
      <c r="AL48" s="1004" t="str">
        <f>DBCS(data4!$BF$2)</f>
        <v/>
      </c>
      <c r="AM48" s="1005"/>
      <c r="AN48" s="1005"/>
      <c r="AO48" s="1005"/>
      <c r="AP48" s="1005"/>
      <c r="AQ48" s="1005"/>
      <c r="AR48" s="1005"/>
      <c r="AS48" s="1006" t="str">
        <f>DBCS(data4!$BP$2)</f>
        <v/>
      </c>
      <c r="AT48" s="1006"/>
      <c r="AU48" s="1006"/>
      <c r="AV48" s="1006"/>
      <c r="AW48" s="1006"/>
      <c r="AX48" s="1006"/>
      <c r="AY48" s="1006" t="str">
        <f>DBCS(data4!$BZ$2)</f>
        <v/>
      </c>
      <c r="AZ48" s="1006"/>
      <c r="BA48" s="1006"/>
      <c r="BB48" s="1006"/>
      <c r="BC48" s="1006"/>
      <c r="BD48" s="1006"/>
      <c r="BE48" s="1007"/>
      <c r="BF48" s="503"/>
      <c r="BG48" s="504"/>
      <c r="BH48" s="504"/>
      <c r="BI48" s="504"/>
      <c r="BJ48" s="504"/>
      <c r="BK48" s="504"/>
      <c r="BL48" s="504"/>
      <c r="BM48" s="505"/>
      <c r="BN48" s="183"/>
      <c r="BO48" s="183"/>
      <c r="BP48" s="183"/>
      <c r="BQ48" s="1013"/>
      <c r="BR48" s="1014"/>
      <c r="BS48" s="1008"/>
      <c r="BT48" s="943"/>
      <c r="BU48" s="944"/>
      <c r="BV48" s="944"/>
      <c r="BW48" s="944"/>
      <c r="BX48" s="944"/>
      <c r="BY48" s="944"/>
      <c r="BZ48" s="944"/>
      <c r="CA48" s="944"/>
      <c r="CB48" s="944"/>
      <c r="CC48" s="944"/>
      <c r="CD48" s="944"/>
      <c r="CE48" s="944"/>
      <c r="CF48" s="944"/>
      <c r="CG48" s="944"/>
      <c r="CH48" s="944"/>
      <c r="CI48" s="944"/>
      <c r="CJ48" s="944"/>
      <c r="CK48" s="944"/>
      <c r="CL48" s="944"/>
      <c r="CM48" s="944"/>
      <c r="CN48" s="944"/>
      <c r="CO48" s="944"/>
      <c r="CP48" s="944"/>
      <c r="CQ48" s="944"/>
      <c r="CR48" s="945"/>
      <c r="CS48" s="1013"/>
      <c r="CT48" s="1014"/>
      <c r="CU48" s="1008"/>
      <c r="CV48" s="943"/>
      <c r="CW48" s="944"/>
      <c r="CX48" s="944"/>
      <c r="CY48" s="944"/>
      <c r="CZ48" s="944"/>
      <c r="DA48" s="944"/>
      <c r="DB48" s="944"/>
      <c r="DC48" s="944"/>
      <c r="DD48" s="944"/>
      <c r="DE48" s="944"/>
      <c r="DF48" s="944"/>
      <c r="DG48" s="944"/>
      <c r="DH48" s="944"/>
      <c r="DI48" s="944"/>
      <c r="DJ48" s="944"/>
      <c r="DK48" s="944"/>
      <c r="DL48" s="944"/>
      <c r="DM48" s="944"/>
      <c r="DN48" s="944"/>
      <c r="DO48" s="944"/>
      <c r="DP48" s="944"/>
      <c r="DQ48" s="944"/>
      <c r="DR48" s="944"/>
      <c r="DS48" s="944"/>
      <c r="DT48" s="945"/>
      <c r="DU48" s="1001"/>
      <c r="DV48" s="1002"/>
      <c r="DW48" s="1002"/>
      <c r="DX48" s="1002"/>
      <c r="DY48" s="1002"/>
      <c r="DZ48" s="1002"/>
      <c r="EA48" s="1002"/>
      <c r="EB48" s="1003"/>
    </row>
    <row r="49" spans="1:132" ht="15.75" customHeight="1" x14ac:dyDescent="0.25">
      <c r="A49" s="183"/>
      <c r="B49" s="1029" t="s">
        <v>82</v>
      </c>
      <c r="C49" s="1030"/>
      <c r="D49" s="1031"/>
      <c r="E49" s="1029" t="s">
        <v>83</v>
      </c>
      <c r="F49" s="1030"/>
      <c r="G49" s="1031"/>
      <c r="H49" s="1029" t="s">
        <v>84</v>
      </c>
      <c r="I49" s="1030"/>
      <c r="J49" s="1031"/>
      <c r="K49" s="1029" t="s">
        <v>85</v>
      </c>
      <c r="L49" s="1030"/>
      <c r="M49" s="1031"/>
      <c r="N49" s="1029" t="s">
        <v>2</v>
      </c>
      <c r="O49" s="1030"/>
      <c r="P49" s="1031"/>
      <c r="Q49" s="868" t="s">
        <v>86</v>
      </c>
      <c r="R49" s="869"/>
      <c r="S49" s="869"/>
      <c r="T49" s="869"/>
      <c r="U49" s="869"/>
      <c r="V49" s="870"/>
      <c r="W49" s="1029" t="s">
        <v>638</v>
      </c>
      <c r="X49" s="1030"/>
      <c r="Y49" s="1031"/>
      <c r="Z49" s="1029" t="s">
        <v>639</v>
      </c>
      <c r="AA49" s="1030"/>
      <c r="AB49" s="1031"/>
      <c r="AC49" s="1029" t="s">
        <v>92</v>
      </c>
      <c r="AD49" s="1030"/>
      <c r="AE49" s="1031"/>
      <c r="AF49" s="1041"/>
      <c r="AG49" s="1044" t="s">
        <v>58</v>
      </c>
      <c r="AH49" s="1045"/>
      <c r="AI49" s="1045"/>
      <c r="AJ49" s="1045"/>
      <c r="AK49" s="1045"/>
      <c r="AL49" s="1045"/>
      <c r="AM49" s="1045"/>
      <c r="AN49" s="1045"/>
      <c r="AO49" s="1045"/>
      <c r="AP49" s="1045"/>
      <c r="AQ49" s="1045"/>
      <c r="AR49" s="1045"/>
      <c r="AS49" s="1045"/>
      <c r="AT49" s="1045"/>
      <c r="AU49" s="1046"/>
      <c r="AV49" s="1044" t="s">
        <v>649</v>
      </c>
      <c r="AW49" s="1045"/>
      <c r="AX49" s="1045"/>
      <c r="AY49" s="1045"/>
      <c r="AZ49" s="1045"/>
      <c r="BA49" s="1045"/>
      <c r="BB49" s="1045"/>
      <c r="BC49" s="1045"/>
      <c r="BD49" s="1045"/>
      <c r="BE49" s="1045"/>
      <c r="BF49" s="1045"/>
      <c r="BG49" s="1045"/>
      <c r="BH49" s="1045"/>
      <c r="BI49" s="1045"/>
      <c r="BJ49" s="1045"/>
      <c r="BK49" s="1045"/>
      <c r="BL49" s="1045"/>
      <c r="BM49" s="1046"/>
      <c r="BN49" s="183"/>
      <c r="BO49" s="183"/>
      <c r="BP49" s="183"/>
      <c r="BQ49" s="1029" t="s">
        <v>82</v>
      </c>
      <c r="BR49" s="1030"/>
      <c r="BS49" s="1031"/>
      <c r="BT49" s="1029" t="s">
        <v>83</v>
      </c>
      <c r="BU49" s="1030"/>
      <c r="BV49" s="1031"/>
      <c r="BW49" s="1029" t="s">
        <v>84</v>
      </c>
      <c r="BX49" s="1030"/>
      <c r="BY49" s="1031"/>
      <c r="BZ49" s="1029" t="s">
        <v>85</v>
      </c>
      <c r="CA49" s="1030"/>
      <c r="CB49" s="1031"/>
      <c r="CC49" s="1029" t="s">
        <v>2</v>
      </c>
      <c r="CD49" s="1030"/>
      <c r="CE49" s="1031"/>
      <c r="CF49" s="1065" t="s">
        <v>86</v>
      </c>
      <c r="CG49" s="1065"/>
      <c r="CH49" s="1065"/>
      <c r="CI49" s="1065"/>
      <c r="CJ49" s="1065"/>
      <c r="CK49" s="1065"/>
      <c r="CL49" s="1029" t="s">
        <v>638</v>
      </c>
      <c r="CM49" s="1030"/>
      <c r="CN49" s="1030"/>
      <c r="CO49" s="1029" t="s">
        <v>639</v>
      </c>
      <c r="CP49" s="1030"/>
      <c r="CQ49" s="1031"/>
      <c r="CR49" s="1029" t="s">
        <v>92</v>
      </c>
      <c r="CS49" s="1030"/>
      <c r="CT49" s="1031"/>
      <c r="CU49" s="1041"/>
      <c r="CV49" s="1044" t="s">
        <v>58</v>
      </c>
      <c r="CW49" s="1045"/>
      <c r="CX49" s="1045"/>
      <c r="CY49" s="1045"/>
      <c r="CZ49" s="1045"/>
      <c r="DA49" s="1045"/>
      <c r="DB49" s="1045"/>
      <c r="DC49" s="1045"/>
      <c r="DD49" s="1045"/>
      <c r="DE49" s="1045"/>
      <c r="DF49" s="1045"/>
      <c r="DG49" s="1045"/>
      <c r="DH49" s="1045"/>
      <c r="DI49" s="1045"/>
      <c r="DJ49" s="1046"/>
      <c r="DK49" s="1044" t="s">
        <v>649</v>
      </c>
      <c r="DL49" s="1045"/>
      <c r="DM49" s="1045"/>
      <c r="DN49" s="1045"/>
      <c r="DO49" s="1045"/>
      <c r="DP49" s="1045"/>
      <c r="DQ49" s="1045"/>
      <c r="DR49" s="1045"/>
      <c r="DS49" s="1045"/>
      <c r="DT49" s="1045"/>
      <c r="DU49" s="1045"/>
      <c r="DV49" s="1045"/>
      <c r="DW49" s="1045"/>
      <c r="DX49" s="1045"/>
      <c r="DY49" s="1045"/>
      <c r="DZ49" s="1045"/>
      <c r="EA49" s="1045"/>
      <c r="EB49" s="1046"/>
    </row>
    <row r="50" spans="1:132" ht="15.75" customHeight="1" x14ac:dyDescent="0.25">
      <c r="A50" s="183"/>
      <c r="B50" s="1032"/>
      <c r="C50" s="1033"/>
      <c r="D50" s="1034"/>
      <c r="E50" s="1032"/>
      <c r="F50" s="1033"/>
      <c r="G50" s="1034"/>
      <c r="H50" s="1032"/>
      <c r="I50" s="1033"/>
      <c r="J50" s="1034"/>
      <c r="K50" s="1032"/>
      <c r="L50" s="1033"/>
      <c r="M50" s="1034"/>
      <c r="N50" s="1032"/>
      <c r="O50" s="1033"/>
      <c r="P50" s="1034"/>
      <c r="Q50" s="1029" t="s">
        <v>87</v>
      </c>
      <c r="R50" s="1030"/>
      <c r="S50" s="1031"/>
      <c r="T50" s="1029" t="s">
        <v>88</v>
      </c>
      <c r="U50" s="1030"/>
      <c r="V50" s="1031"/>
      <c r="W50" s="1032"/>
      <c r="X50" s="1033"/>
      <c r="Y50" s="1034"/>
      <c r="Z50" s="1032"/>
      <c r="AA50" s="1033"/>
      <c r="AB50" s="1034"/>
      <c r="AC50" s="1032"/>
      <c r="AD50" s="1033"/>
      <c r="AE50" s="1034"/>
      <c r="AF50" s="1042"/>
      <c r="AG50" s="1047"/>
      <c r="AH50" s="1048"/>
      <c r="AI50" s="1048"/>
      <c r="AJ50" s="1048"/>
      <c r="AK50" s="1048"/>
      <c r="AL50" s="1048"/>
      <c r="AM50" s="1048"/>
      <c r="AN50" s="1048"/>
      <c r="AO50" s="1048"/>
      <c r="AP50" s="1048"/>
      <c r="AQ50" s="1048"/>
      <c r="AR50" s="1048"/>
      <c r="AS50" s="1048"/>
      <c r="AT50" s="1048"/>
      <c r="AU50" s="1049"/>
      <c r="AV50" s="1047"/>
      <c r="AW50" s="1048"/>
      <c r="AX50" s="1048"/>
      <c r="AY50" s="1048"/>
      <c r="AZ50" s="1048"/>
      <c r="BA50" s="1048"/>
      <c r="BB50" s="1048"/>
      <c r="BC50" s="1048"/>
      <c r="BD50" s="1048"/>
      <c r="BE50" s="1048"/>
      <c r="BF50" s="1048"/>
      <c r="BG50" s="1048"/>
      <c r="BH50" s="1048"/>
      <c r="BI50" s="1048"/>
      <c r="BJ50" s="1048"/>
      <c r="BK50" s="1048"/>
      <c r="BL50" s="1048"/>
      <c r="BM50" s="1049"/>
      <c r="BN50" s="183"/>
      <c r="BO50" s="183"/>
      <c r="BP50" s="183"/>
      <c r="BQ50" s="1032"/>
      <c r="BR50" s="1033"/>
      <c r="BS50" s="1034"/>
      <c r="BT50" s="1032"/>
      <c r="BU50" s="1033"/>
      <c r="BV50" s="1034"/>
      <c r="BW50" s="1032"/>
      <c r="BX50" s="1033"/>
      <c r="BY50" s="1034"/>
      <c r="BZ50" s="1032"/>
      <c r="CA50" s="1033"/>
      <c r="CB50" s="1034"/>
      <c r="CC50" s="1032"/>
      <c r="CD50" s="1033"/>
      <c r="CE50" s="1034"/>
      <c r="CF50" s="1029" t="s">
        <v>87</v>
      </c>
      <c r="CG50" s="1030"/>
      <c r="CH50" s="1031"/>
      <c r="CI50" s="1029" t="s">
        <v>88</v>
      </c>
      <c r="CJ50" s="1030"/>
      <c r="CK50" s="1031"/>
      <c r="CL50" s="1032"/>
      <c r="CM50" s="1033"/>
      <c r="CN50" s="1033"/>
      <c r="CO50" s="1032"/>
      <c r="CP50" s="1033"/>
      <c r="CQ50" s="1034"/>
      <c r="CR50" s="1032"/>
      <c r="CS50" s="1033"/>
      <c r="CT50" s="1034"/>
      <c r="CU50" s="1042"/>
      <c r="CV50" s="1047"/>
      <c r="CW50" s="1048"/>
      <c r="CX50" s="1048"/>
      <c r="CY50" s="1048"/>
      <c r="CZ50" s="1048"/>
      <c r="DA50" s="1048"/>
      <c r="DB50" s="1048"/>
      <c r="DC50" s="1048"/>
      <c r="DD50" s="1048"/>
      <c r="DE50" s="1048"/>
      <c r="DF50" s="1048"/>
      <c r="DG50" s="1048"/>
      <c r="DH50" s="1048"/>
      <c r="DI50" s="1048"/>
      <c r="DJ50" s="1049"/>
      <c r="DK50" s="1047"/>
      <c r="DL50" s="1048"/>
      <c r="DM50" s="1048"/>
      <c r="DN50" s="1048"/>
      <c r="DO50" s="1048"/>
      <c r="DP50" s="1048"/>
      <c r="DQ50" s="1048"/>
      <c r="DR50" s="1048"/>
      <c r="DS50" s="1048"/>
      <c r="DT50" s="1048"/>
      <c r="DU50" s="1048"/>
      <c r="DV50" s="1048"/>
      <c r="DW50" s="1048"/>
      <c r="DX50" s="1048"/>
      <c r="DY50" s="1048"/>
      <c r="DZ50" s="1048"/>
      <c r="EA50" s="1048"/>
      <c r="EB50" s="1049"/>
    </row>
    <row r="51" spans="1:132" ht="15.75" customHeight="1" x14ac:dyDescent="0.25">
      <c r="A51" s="183"/>
      <c r="B51" s="1032"/>
      <c r="C51" s="1033"/>
      <c r="D51" s="1034"/>
      <c r="E51" s="1032"/>
      <c r="F51" s="1033"/>
      <c r="G51" s="1034"/>
      <c r="H51" s="1032"/>
      <c r="I51" s="1033"/>
      <c r="J51" s="1034"/>
      <c r="K51" s="1032"/>
      <c r="L51" s="1033"/>
      <c r="M51" s="1034"/>
      <c r="N51" s="1032"/>
      <c r="O51" s="1033"/>
      <c r="P51" s="1034"/>
      <c r="Q51" s="1032"/>
      <c r="R51" s="1033"/>
      <c r="S51" s="1034"/>
      <c r="T51" s="1032"/>
      <c r="U51" s="1033"/>
      <c r="V51" s="1034"/>
      <c r="W51" s="1032"/>
      <c r="X51" s="1033"/>
      <c r="Y51" s="1034"/>
      <c r="Z51" s="1032"/>
      <c r="AA51" s="1033"/>
      <c r="AB51" s="1034"/>
      <c r="AC51" s="1032"/>
      <c r="AD51" s="1033"/>
      <c r="AE51" s="1034"/>
      <c r="AF51" s="1042"/>
      <c r="AG51" s="1044" t="s">
        <v>59</v>
      </c>
      <c r="AH51" s="1045"/>
      <c r="AI51" s="1046"/>
      <c r="AJ51" s="1044" t="s">
        <v>60</v>
      </c>
      <c r="AK51" s="1045"/>
      <c r="AL51" s="1046"/>
      <c r="AM51" s="1044" t="s">
        <v>61</v>
      </c>
      <c r="AN51" s="1045"/>
      <c r="AO51" s="1046"/>
      <c r="AP51" s="1044" t="s">
        <v>1</v>
      </c>
      <c r="AQ51" s="1045"/>
      <c r="AR51" s="1046"/>
      <c r="AS51" s="1044" t="s">
        <v>62</v>
      </c>
      <c r="AT51" s="1045"/>
      <c r="AU51" s="1046"/>
      <c r="AV51" s="1044" t="s">
        <v>637</v>
      </c>
      <c r="AW51" s="1045"/>
      <c r="AX51" s="1045"/>
      <c r="AY51" s="1045"/>
      <c r="AZ51" s="1045"/>
      <c r="BA51" s="1045"/>
      <c r="BB51" s="1045"/>
      <c r="BC51" s="1045"/>
      <c r="BD51" s="1046"/>
      <c r="BE51" s="1044" t="s">
        <v>61</v>
      </c>
      <c r="BF51" s="1045"/>
      <c r="BG51" s="1046"/>
      <c r="BH51" s="1044" t="s">
        <v>1</v>
      </c>
      <c r="BI51" s="1045"/>
      <c r="BJ51" s="1046"/>
      <c r="BK51" s="1044" t="s">
        <v>62</v>
      </c>
      <c r="BL51" s="1045"/>
      <c r="BM51" s="1046"/>
      <c r="BN51" s="183"/>
      <c r="BO51" s="183"/>
      <c r="BP51" s="183"/>
      <c r="BQ51" s="1032"/>
      <c r="BR51" s="1033"/>
      <c r="BS51" s="1034"/>
      <c r="BT51" s="1032"/>
      <c r="BU51" s="1033"/>
      <c r="BV51" s="1034"/>
      <c r="BW51" s="1032"/>
      <c r="BX51" s="1033"/>
      <c r="BY51" s="1034"/>
      <c r="BZ51" s="1032"/>
      <c r="CA51" s="1033"/>
      <c r="CB51" s="1034"/>
      <c r="CC51" s="1032"/>
      <c r="CD51" s="1033"/>
      <c r="CE51" s="1034"/>
      <c r="CF51" s="1032"/>
      <c r="CG51" s="1033"/>
      <c r="CH51" s="1034"/>
      <c r="CI51" s="1032"/>
      <c r="CJ51" s="1033"/>
      <c r="CK51" s="1034"/>
      <c r="CL51" s="1032"/>
      <c r="CM51" s="1033"/>
      <c r="CN51" s="1033"/>
      <c r="CO51" s="1032"/>
      <c r="CP51" s="1033"/>
      <c r="CQ51" s="1034"/>
      <c r="CR51" s="1032"/>
      <c r="CS51" s="1033"/>
      <c r="CT51" s="1034"/>
      <c r="CU51" s="1042"/>
      <c r="CV51" s="1044" t="s">
        <v>59</v>
      </c>
      <c r="CW51" s="1045"/>
      <c r="CX51" s="1046"/>
      <c r="CY51" s="1044" t="s">
        <v>60</v>
      </c>
      <c r="CZ51" s="1045"/>
      <c r="DA51" s="1046"/>
      <c r="DB51" s="1044" t="s">
        <v>61</v>
      </c>
      <c r="DC51" s="1045"/>
      <c r="DD51" s="1046"/>
      <c r="DE51" s="1044" t="s">
        <v>1</v>
      </c>
      <c r="DF51" s="1045"/>
      <c r="DG51" s="1046"/>
      <c r="DH51" s="1044" t="s">
        <v>62</v>
      </c>
      <c r="DI51" s="1045"/>
      <c r="DJ51" s="1046"/>
      <c r="DK51" s="1044" t="s">
        <v>637</v>
      </c>
      <c r="DL51" s="1045"/>
      <c r="DM51" s="1045"/>
      <c r="DN51" s="1045"/>
      <c r="DO51" s="1045"/>
      <c r="DP51" s="1045"/>
      <c r="DQ51" s="1045"/>
      <c r="DR51" s="1045"/>
      <c r="DS51" s="1046"/>
      <c r="DT51" s="1044" t="s">
        <v>61</v>
      </c>
      <c r="DU51" s="1045"/>
      <c r="DV51" s="1046"/>
      <c r="DW51" s="1044" t="s">
        <v>1</v>
      </c>
      <c r="DX51" s="1045"/>
      <c r="DY51" s="1046"/>
      <c r="DZ51" s="1044" t="s">
        <v>62</v>
      </c>
      <c r="EA51" s="1045"/>
      <c r="EB51" s="1046"/>
    </row>
    <row r="52" spans="1:132" ht="15.75" customHeight="1" x14ac:dyDescent="0.25">
      <c r="A52" s="183"/>
      <c r="B52" s="1035"/>
      <c r="C52" s="1036"/>
      <c r="D52" s="1037"/>
      <c r="E52" s="1035"/>
      <c r="F52" s="1036"/>
      <c r="G52" s="1037"/>
      <c r="H52" s="1035"/>
      <c r="I52" s="1036"/>
      <c r="J52" s="1037"/>
      <c r="K52" s="1035"/>
      <c r="L52" s="1036"/>
      <c r="M52" s="1037"/>
      <c r="N52" s="1035"/>
      <c r="O52" s="1036"/>
      <c r="P52" s="1037"/>
      <c r="Q52" s="1035"/>
      <c r="R52" s="1036"/>
      <c r="S52" s="1037"/>
      <c r="T52" s="1035"/>
      <c r="U52" s="1036"/>
      <c r="V52" s="1037"/>
      <c r="W52" s="1035"/>
      <c r="X52" s="1036"/>
      <c r="Y52" s="1037"/>
      <c r="Z52" s="1035"/>
      <c r="AA52" s="1036"/>
      <c r="AB52" s="1037"/>
      <c r="AC52" s="1035"/>
      <c r="AD52" s="1036"/>
      <c r="AE52" s="1037"/>
      <c r="AF52" s="1042"/>
      <c r="AG52" s="1047"/>
      <c r="AH52" s="1048"/>
      <c r="AI52" s="1049"/>
      <c r="AJ52" s="1047"/>
      <c r="AK52" s="1048"/>
      <c r="AL52" s="1049"/>
      <c r="AM52" s="1047"/>
      <c r="AN52" s="1048"/>
      <c r="AO52" s="1049"/>
      <c r="AP52" s="1047"/>
      <c r="AQ52" s="1048"/>
      <c r="AR52" s="1049"/>
      <c r="AS52" s="1047"/>
      <c r="AT52" s="1048"/>
      <c r="AU52" s="1049"/>
      <c r="AV52" s="1047"/>
      <c r="AW52" s="1048"/>
      <c r="AX52" s="1048"/>
      <c r="AY52" s="1048"/>
      <c r="AZ52" s="1048"/>
      <c r="BA52" s="1048"/>
      <c r="BB52" s="1048"/>
      <c r="BC52" s="1048"/>
      <c r="BD52" s="1049"/>
      <c r="BE52" s="1047"/>
      <c r="BF52" s="1048"/>
      <c r="BG52" s="1049"/>
      <c r="BH52" s="1047"/>
      <c r="BI52" s="1048"/>
      <c r="BJ52" s="1049"/>
      <c r="BK52" s="1047"/>
      <c r="BL52" s="1048"/>
      <c r="BM52" s="1049"/>
      <c r="BN52" s="183"/>
      <c r="BO52" s="183"/>
      <c r="BP52" s="183"/>
      <c r="BQ52" s="1035"/>
      <c r="BR52" s="1036"/>
      <c r="BS52" s="1037"/>
      <c r="BT52" s="1035"/>
      <c r="BU52" s="1036"/>
      <c r="BV52" s="1037"/>
      <c r="BW52" s="1035"/>
      <c r="BX52" s="1036"/>
      <c r="BY52" s="1037"/>
      <c r="BZ52" s="1035"/>
      <c r="CA52" s="1036"/>
      <c r="CB52" s="1037"/>
      <c r="CC52" s="1035"/>
      <c r="CD52" s="1036"/>
      <c r="CE52" s="1037"/>
      <c r="CF52" s="1035"/>
      <c r="CG52" s="1036"/>
      <c r="CH52" s="1037"/>
      <c r="CI52" s="1035"/>
      <c r="CJ52" s="1036"/>
      <c r="CK52" s="1037"/>
      <c r="CL52" s="1035"/>
      <c r="CM52" s="1036"/>
      <c r="CN52" s="1036"/>
      <c r="CO52" s="1035"/>
      <c r="CP52" s="1036"/>
      <c r="CQ52" s="1037"/>
      <c r="CR52" s="1035"/>
      <c r="CS52" s="1036"/>
      <c r="CT52" s="1037"/>
      <c r="CU52" s="1042"/>
      <c r="CV52" s="1047"/>
      <c r="CW52" s="1048"/>
      <c r="CX52" s="1049"/>
      <c r="CY52" s="1047"/>
      <c r="CZ52" s="1048"/>
      <c r="DA52" s="1049"/>
      <c r="DB52" s="1047"/>
      <c r="DC52" s="1048"/>
      <c r="DD52" s="1049"/>
      <c r="DE52" s="1047"/>
      <c r="DF52" s="1048"/>
      <c r="DG52" s="1049"/>
      <c r="DH52" s="1047"/>
      <c r="DI52" s="1048"/>
      <c r="DJ52" s="1049"/>
      <c r="DK52" s="1047"/>
      <c r="DL52" s="1048"/>
      <c r="DM52" s="1048"/>
      <c r="DN52" s="1048"/>
      <c r="DO52" s="1048"/>
      <c r="DP52" s="1048"/>
      <c r="DQ52" s="1048"/>
      <c r="DR52" s="1048"/>
      <c r="DS52" s="1049"/>
      <c r="DT52" s="1047"/>
      <c r="DU52" s="1048"/>
      <c r="DV52" s="1049"/>
      <c r="DW52" s="1047"/>
      <c r="DX52" s="1048"/>
      <c r="DY52" s="1049"/>
      <c r="DZ52" s="1047"/>
      <c r="EA52" s="1048"/>
      <c r="EB52" s="1049"/>
    </row>
    <row r="53" spans="1:132" ht="18.75" customHeight="1" x14ac:dyDescent="0.25">
      <c r="A53" s="481"/>
      <c r="B53" s="1066">
        <f>data4!$B$2</f>
        <v>0</v>
      </c>
      <c r="C53" s="1067"/>
      <c r="D53" s="1068"/>
      <c r="E53" s="1066">
        <f>data4!$C$2</f>
        <v>0</v>
      </c>
      <c r="F53" s="1067"/>
      <c r="G53" s="1068"/>
      <c r="H53" s="1066">
        <f>data4!$D$2</f>
        <v>0</v>
      </c>
      <c r="I53" s="1067"/>
      <c r="J53" s="1068"/>
      <c r="K53" s="1066">
        <f>data4!$E$2</f>
        <v>0</v>
      </c>
      <c r="L53" s="1067"/>
      <c r="M53" s="1068"/>
      <c r="N53" s="1066">
        <f>data4!$F$2</f>
        <v>0</v>
      </c>
      <c r="O53" s="1067"/>
      <c r="P53" s="1068"/>
      <c r="Q53" s="1066">
        <f>data4!$G$2</f>
        <v>0</v>
      </c>
      <c r="R53" s="1067"/>
      <c r="S53" s="1068"/>
      <c r="T53" s="1066">
        <f>data4!$H$2</f>
        <v>0</v>
      </c>
      <c r="U53" s="1067"/>
      <c r="V53" s="1068"/>
      <c r="W53" s="1078" t="str">
        <f>IF(data4!$I$3=270000,data4!$I$2,"")</f>
        <v/>
      </c>
      <c r="X53" s="1078"/>
      <c r="Y53" s="1078"/>
      <c r="Z53" s="1078" t="str">
        <f>IF(data4!$J$3=350000,data4!$J$2,"")</f>
        <v/>
      </c>
      <c r="AA53" s="1078"/>
      <c r="AB53" s="1078"/>
      <c r="AC53" s="1066" t="str">
        <f>IF(data4!$L$3=270000,data4!$L$2,"")</f>
        <v/>
      </c>
      <c r="AD53" s="1067"/>
      <c r="AE53" s="1068"/>
      <c r="AF53" s="1042"/>
      <c r="AG53" s="770">
        <f>data2!$AD$2</f>
        <v>0</v>
      </c>
      <c r="AH53" s="1076"/>
      <c r="AI53" s="771"/>
      <c r="AJ53" s="770"/>
      <c r="AK53" s="1076"/>
      <c r="AL53" s="771"/>
      <c r="AM53" s="1050">
        <f>data2!$S$2</f>
        <v>0</v>
      </c>
      <c r="AN53" s="1051"/>
      <c r="AO53" s="1052"/>
      <c r="AP53" s="1050">
        <f>data2!$T$2</f>
        <v>0</v>
      </c>
      <c r="AQ53" s="1051"/>
      <c r="AR53" s="1052"/>
      <c r="AS53" s="1050">
        <f>data2!$U$2</f>
        <v>0</v>
      </c>
      <c r="AT53" s="1051"/>
      <c r="AU53" s="1052"/>
      <c r="AV53" s="1053">
        <f>data2!$Y$2</f>
        <v>0</v>
      </c>
      <c r="AW53" s="1054"/>
      <c r="AX53" s="1054"/>
      <c r="AY53" s="1054"/>
      <c r="AZ53" s="1054"/>
      <c r="BA53" s="1054"/>
      <c r="BB53" s="1054"/>
      <c r="BC53" s="1054"/>
      <c r="BD53" s="1055"/>
      <c r="BE53" s="1053">
        <f>data2!$O$2</f>
        <v>0</v>
      </c>
      <c r="BF53" s="1054"/>
      <c r="BG53" s="1055"/>
      <c r="BH53" s="1053">
        <f>data2!$P$2</f>
        <v>0</v>
      </c>
      <c r="BI53" s="1054"/>
      <c r="BJ53" s="1055"/>
      <c r="BK53" s="1053">
        <f>data2!$Q$2</f>
        <v>0</v>
      </c>
      <c r="BL53" s="1054"/>
      <c r="BM53" s="1055"/>
      <c r="BN53" s="183"/>
      <c r="BO53" s="183"/>
      <c r="BP53" s="1079" t="s">
        <v>99</v>
      </c>
      <c r="BQ53" s="1066">
        <f>data4!$B$2</f>
        <v>0</v>
      </c>
      <c r="BR53" s="1067"/>
      <c r="BS53" s="1068"/>
      <c r="BT53" s="1066">
        <f>data4!$C$2</f>
        <v>0</v>
      </c>
      <c r="BU53" s="1067"/>
      <c r="BV53" s="1068"/>
      <c r="BW53" s="1067">
        <f>data4!$D$2</f>
        <v>0</v>
      </c>
      <c r="BX53" s="1067"/>
      <c r="BY53" s="1068"/>
      <c r="BZ53" s="1066">
        <f>data4!$E$2</f>
        <v>0</v>
      </c>
      <c r="CA53" s="1067"/>
      <c r="CB53" s="1068"/>
      <c r="CC53" s="1078">
        <f>data4!$F$2</f>
        <v>0</v>
      </c>
      <c r="CD53" s="1078"/>
      <c r="CE53" s="1078"/>
      <c r="CF53" s="1078">
        <f>data4!$G$2</f>
        <v>0</v>
      </c>
      <c r="CG53" s="1078"/>
      <c r="CH53" s="1078"/>
      <c r="CI53" s="1078">
        <f>data4!$H$2</f>
        <v>0</v>
      </c>
      <c r="CJ53" s="1078"/>
      <c r="CK53" s="1078"/>
      <c r="CL53" s="1078" t="str">
        <f>IF(data4!$I$3=270000,data4!$I$2,"")</f>
        <v/>
      </c>
      <c r="CM53" s="1078"/>
      <c r="CN53" s="1078"/>
      <c r="CO53" s="1078" t="str">
        <f>IF(data4!$J$3=350000,data4!$J$2,"")</f>
        <v/>
      </c>
      <c r="CP53" s="1078"/>
      <c r="CQ53" s="1078"/>
      <c r="CR53" s="1066" t="str">
        <f>IF(data4!$L$3=270000,data4!$L$2,"")</f>
        <v/>
      </c>
      <c r="CS53" s="1067"/>
      <c r="CT53" s="1068"/>
      <c r="CU53" s="1042"/>
      <c r="CV53" s="770">
        <f>data2!$AD$2</f>
        <v>0</v>
      </c>
      <c r="CW53" s="1076"/>
      <c r="CX53" s="771"/>
      <c r="CY53" s="770"/>
      <c r="CZ53" s="1076"/>
      <c r="DA53" s="771"/>
      <c r="DB53" s="1050">
        <f>data2!$S$2</f>
        <v>0</v>
      </c>
      <c r="DC53" s="1051"/>
      <c r="DD53" s="1052"/>
      <c r="DE53" s="1050">
        <f>data2!$T$2</f>
        <v>0</v>
      </c>
      <c r="DF53" s="1051"/>
      <c r="DG53" s="1052"/>
      <c r="DH53" s="1050">
        <f>data2!$U$2</f>
        <v>0</v>
      </c>
      <c r="DI53" s="1051"/>
      <c r="DJ53" s="1052"/>
      <c r="DK53" s="1053">
        <f>data2!$Y$2</f>
        <v>0</v>
      </c>
      <c r="DL53" s="1054"/>
      <c r="DM53" s="1054"/>
      <c r="DN53" s="1054"/>
      <c r="DO53" s="1054"/>
      <c r="DP53" s="1054"/>
      <c r="DQ53" s="1054"/>
      <c r="DR53" s="1054"/>
      <c r="DS53" s="1055"/>
      <c r="DT53" s="1053">
        <f>data2!$O$2</f>
        <v>0</v>
      </c>
      <c r="DU53" s="1054"/>
      <c r="DV53" s="1055"/>
      <c r="DW53" s="1053">
        <f>data2!$P$2</f>
        <v>0</v>
      </c>
      <c r="DX53" s="1054"/>
      <c r="DY53" s="1055"/>
      <c r="DZ53" s="1053">
        <f>data2!$Q$2</f>
        <v>0</v>
      </c>
      <c r="EA53" s="1054"/>
      <c r="EB53" s="1055"/>
    </row>
    <row r="54" spans="1:132" ht="18.75" customHeight="1" x14ac:dyDescent="0.25">
      <c r="A54" s="481"/>
      <c r="B54" s="1069"/>
      <c r="C54" s="1070"/>
      <c r="D54" s="1071"/>
      <c r="E54" s="1069"/>
      <c r="F54" s="1070"/>
      <c r="G54" s="1071"/>
      <c r="H54" s="1069"/>
      <c r="I54" s="1070"/>
      <c r="J54" s="1071"/>
      <c r="K54" s="1069"/>
      <c r="L54" s="1070"/>
      <c r="M54" s="1071"/>
      <c r="N54" s="1069"/>
      <c r="O54" s="1070"/>
      <c r="P54" s="1071"/>
      <c r="Q54" s="1069"/>
      <c r="R54" s="1070"/>
      <c r="S54" s="1071"/>
      <c r="T54" s="1069"/>
      <c r="U54" s="1070"/>
      <c r="V54" s="1071"/>
      <c r="W54" s="1078"/>
      <c r="X54" s="1078"/>
      <c r="Y54" s="1078"/>
      <c r="Z54" s="1078"/>
      <c r="AA54" s="1078"/>
      <c r="AB54" s="1078"/>
      <c r="AC54" s="1069"/>
      <c r="AD54" s="1070"/>
      <c r="AE54" s="1071"/>
      <c r="AF54" s="1043"/>
      <c r="AG54" s="1062"/>
      <c r="AH54" s="1063"/>
      <c r="AI54" s="1064"/>
      <c r="AJ54" s="1062">
        <f>data2!$AE$2</f>
        <v>0</v>
      </c>
      <c r="AK54" s="1063"/>
      <c r="AL54" s="1064"/>
      <c r="AM54" s="1059">
        <f>data2!$V$2</f>
        <v>0</v>
      </c>
      <c r="AN54" s="1060"/>
      <c r="AO54" s="1061"/>
      <c r="AP54" s="1059">
        <f>data2!$W$2</f>
        <v>0</v>
      </c>
      <c r="AQ54" s="1060"/>
      <c r="AR54" s="1061"/>
      <c r="AS54" s="1059">
        <f>data2!$X$2</f>
        <v>0</v>
      </c>
      <c r="AT54" s="1060"/>
      <c r="AU54" s="1061"/>
      <c r="AV54" s="1056"/>
      <c r="AW54" s="1057"/>
      <c r="AX54" s="1057"/>
      <c r="AY54" s="1057"/>
      <c r="AZ54" s="1057"/>
      <c r="BA54" s="1057"/>
      <c r="BB54" s="1057"/>
      <c r="BC54" s="1057"/>
      <c r="BD54" s="1058"/>
      <c r="BE54" s="1056"/>
      <c r="BF54" s="1057"/>
      <c r="BG54" s="1058"/>
      <c r="BH54" s="1056"/>
      <c r="BI54" s="1057"/>
      <c r="BJ54" s="1058"/>
      <c r="BK54" s="1056"/>
      <c r="BL54" s="1057"/>
      <c r="BM54" s="1058"/>
      <c r="BN54" s="183"/>
      <c r="BO54" s="183"/>
      <c r="BP54" s="1079"/>
      <c r="BQ54" s="1069"/>
      <c r="BR54" s="1070"/>
      <c r="BS54" s="1071"/>
      <c r="BT54" s="1069"/>
      <c r="BU54" s="1070"/>
      <c r="BV54" s="1071"/>
      <c r="BW54" s="1070"/>
      <c r="BX54" s="1070"/>
      <c r="BY54" s="1071"/>
      <c r="BZ54" s="1069"/>
      <c r="CA54" s="1070"/>
      <c r="CB54" s="1071"/>
      <c r="CC54" s="1078"/>
      <c r="CD54" s="1078"/>
      <c r="CE54" s="1078"/>
      <c r="CF54" s="1078"/>
      <c r="CG54" s="1078"/>
      <c r="CH54" s="1078"/>
      <c r="CI54" s="1078"/>
      <c r="CJ54" s="1078"/>
      <c r="CK54" s="1078"/>
      <c r="CL54" s="1078"/>
      <c r="CM54" s="1078"/>
      <c r="CN54" s="1078"/>
      <c r="CO54" s="1078"/>
      <c r="CP54" s="1078"/>
      <c r="CQ54" s="1078"/>
      <c r="CR54" s="1069"/>
      <c r="CS54" s="1070"/>
      <c r="CT54" s="1071"/>
      <c r="CU54" s="1043"/>
      <c r="CV54" s="1062"/>
      <c r="CW54" s="1063"/>
      <c r="CX54" s="1064"/>
      <c r="CY54" s="1062">
        <f>data2!$AE$2</f>
        <v>0</v>
      </c>
      <c r="CZ54" s="1063"/>
      <c r="DA54" s="1064"/>
      <c r="DB54" s="1059">
        <f>data2!$V$2</f>
        <v>0</v>
      </c>
      <c r="DC54" s="1060"/>
      <c r="DD54" s="1061"/>
      <c r="DE54" s="1059">
        <f>data2!$W$2</f>
        <v>0</v>
      </c>
      <c r="DF54" s="1060"/>
      <c r="DG54" s="1061"/>
      <c r="DH54" s="1059">
        <f>data2!$X$2</f>
        <v>0</v>
      </c>
      <c r="DI54" s="1060"/>
      <c r="DJ54" s="1061"/>
      <c r="DK54" s="1056"/>
      <c r="DL54" s="1057"/>
      <c r="DM54" s="1057"/>
      <c r="DN54" s="1057"/>
      <c r="DO54" s="1057"/>
      <c r="DP54" s="1057"/>
      <c r="DQ54" s="1057"/>
      <c r="DR54" s="1057"/>
      <c r="DS54" s="1058"/>
      <c r="DT54" s="1056"/>
      <c r="DU54" s="1057"/>
      <c r="DV54" s="1058"/>
      <c r="DW54" s="1056"/>
      <c r="DX54" s="1057"/>
      <c r="DY54" s="1058"/>
      <c r="DZ54" s="1056"/>
      <c r="EA54" s="1057"/>
      <c r="EB54" s="1058"/>
    </row>
    <row r="55" spans="1:132" ht="34.5" customHeight="1" x14ac:dyDescent="0.25">
      <c r="A55" s="1072" t="s">
        <v>172</v>
      </c>
      <c r="B55" s="770" t="s">
        <v>153</v>
      </c>
      <c r="C55" s="1076"/>
      <c r="D55" s="771"/>
      <c r="E55" s="1073" t="s">
        <v>154</v>
      </c>
      <c r="F55" s="1074"/>
      <c r="G55" s="1074"/>
      <c r="H55" s="1074"/>
      <c r="I55" s="1074"/>
      <c r="J55" s="1074"/>
      <c r="K55" s="1075"/>
      <c r="L55" s="1101" t="str">
        <f>DBCS(data1!$D$2)</f>
        <v/>
      </c>
      <c r="M55" s="1102"/>
      <c r="N55" s="740" t="str">
        <f>DBCS(data1!$E$2)</f>
        <v/>
      </c>
      <c r="O55" s="741"/>
      <c r="P55" s="741"/>
      <c r="Q55" s="741"/>
      <c r="R55" s="741"/>
      <c r="S55" s="741"/>
      <c r="T55" s="741"/>
      <c r="U55" s="742"/>
      <c r="V55" s="743" t="str">
        <f>DBCS(data1!$F$2)</f>
        <v/>
      </c>
      <c r="W55" s="741"/>
      <c r="X55" s="741"/>
      <c r="Y55" s="741"/>
      <c r="Z55" s="741"/>
      <c r="AA55" s="741"/>
      <c r="AB55" s="741"/>
      <c r="AC55" s="742"/>
      <c r="AD55" s="743" t="str">
        <f>DBCS(data1!$G$2)</f>
        <v/>
      </c>
      <c r="AE55" s="741"/>
      <c r="AF55" s="741"/>
      <c r="AG55" s="741"/>
      <c r="AH55" s="741"/>
      <c r="AI55" s="741"/>
      <c r="AJ55" s="741"/>
      <c r="AK55" s="762"/>
      <c r="AL55" s="183"/>
      <c r="AM55" s="631" t="s">
        <v>157</v>
      </c>
      <c r="AN55" s="183"/>
      <c r="AO55" s="183"/>
      <c r="AP55" s="183"/>
      <c r="AQ55" s="183"/>
      <c r="AR55" s="183"/>
      <c r="AS55" s="183"/>
      <c r="AT55" s="183"/>
      <c r="AU55" s="183"/>
      <c r="AV55" s="632"/>
      <c r="AW55" s="632"/>
      <c r="AX55" s="183"/>
      <c r="AY55" s="632"/>
      <c r="AZ55" s="632"/>
      <c r="BA55" s="632"/>
      <c r="BB55" s="632"/>
      <c r="BC55" s="632"/>
      <c r="BD55" s="632"/>
      <c r="BE55" s="633"/>
      <c r="BF55" s="633"/>
      <c r="BG55" s="633"/>
      <c r="BH55" s="633"/>
      <c r="BI55" s="633"/>
      <c r="BJ55" s="633"/>
      <c r="BK55" s="633"/>
      <c r="BL55" s="633"/>
      <c r="BM55" s="634"/>
      <c r="BN55" s="183"/>
      <c r="BO55" s="183"/>
      <c r="BP55" s="1079"/>
      <c r="BQ55" s="770" t="s">
        <v>153</v>
      </c>
      <c r="BR55" s="1076"/>
      <c r="BS55" s="1084"/>
      <c r="BT55" s="1085"/>
      <c r="BU55" s="1085"/>
      <c r="BV55" s="1085"/>
      <c r="BW55" s="1085"/>
      <c r="BX55" s="1085"/>
      <c r="BY55" s="1085"/>
      <c r="BZ55" s="1085"/>
      <c r="CA55" s="1085"/>
      <c r="CB55" s="1085"/>
      <c r="CC55" s="1085"/>
      <c r="CD55" s="1085"/>
      <c r="CE55" s="1085"/>
      <c r="CF55" s="1085"/>
      <c r="CG55" s="1085"/>
      <c r="CH55" s="1085"/>
      <c r="CI55" s="1085"/>
      <c r="CJ55" s="1085"/>
      <c r="CK55" s="1085"/>
      <c r="CL55" s="1085"/>
      <c r="CM55" s="1085"/>
      <c r="CN55" s="1085"/>
      <c r="CO55" s="1085"/>
      <c r="CP55" s="1085"/>
      <c r="CQ55" s="1085"/>
      <c r="CR55" s="1085"/>
      <c r="CS55" s="1085"/>
      <c r="CT55" s="1085"/>
      <c r="CU55" s="1085"/>
      <c r="CV55" s="1085"/>
      <c r="CW55" s="1085"/>
      <c r="CX55" s="1085"/>
      <c r="CY55" s="1085"/>
      <c r="CZ55" s="1085"/>
      <c r="DA55" s="1085"/>
      <c r="DB55" s="1085"/>
      <c r="DC55" s="1085"/>
      <c r="DD55" s="1085"/>
      <c r="DE55" s="1085"/>
      <c r="DF55" s="1085"/>
      <c r="DG55" s="1085"/>
      <c r="DH55" s="1085"/>
      <c r="DI55" s="1085"/>
      <c r="DJ55" s="1085"/>
      <c r="DK55" s="1085"/>
      <c r="DL55" s="1085"/>
      <c r="DM55" s="1085"/>
      <c r="DN55" s="1085"/>
      <c r="DO55" s="1085"/>
      <c r="DP55" s="1085"/>
      <c r="DQ55" s="1085"/>
      <c r="DR55" s="1085"/>
      <c r="DS55" s="1085"/>
      <c r="DT55" s="1085"/>
      <c r="DU55" s="1085"/>
      <c r="DV55" s="1085"/>
      <c r="DW55" s="1085"/>
      <c r="DX55" s="1085"/>
      <c r="DY55" s="1085"/>
      <c r="DZ55" s="1085"/>
      <c r="EA55" s="1085"/>
      <c r="EB55" s="1086"/>
    </row>
    <row r="56" spans="1:132" ht="47.25" customHeight="1" x14ac:dyDescent="0.25">
      <c r="A56" s="1072"/>
      <c r="B56" s="772"/>
      <c r="C56" s="1077"/>
      <c r="D56" s="773"/>
      <c r="E56" s="1087" t="s">
        <v>155</v>
      </c>
      <c r="F56" s="1088"/>
      <c r="G56" s="1088"/>
      <c r="H56" s="1088"/>
      <c r="I56" s="1088"/>
      <c r="J56" s="1088"/>
      <c r="K56" s="1089"/>
      <c r="L56" s="1090" t="str">
        <f>data1!$A$2</f>
        <v/>
      </c>
      <c r="M56" s="1091"/>
      <c r="N56" s="1091"/>
      <c r="O56" s="1091"/>
      <c r="P56" s="1091"/>
      <c r="Q56" s="1091"/>
      <c r="R56" s="1091"/>
      <c r="S56" s="1091"/>
      <c r="T56" s="1091"/>
      <c r="U56" s="1091"/>
      <c r="V56" s="1091"/>
      <c r="W56" s="1091"/>
      <c r="X56" s="1091"/>
      <c r="Y56" s="1091"/>
      <c r="Z56" s="1091"/>
      <c r="AA56" s="1091"/>
      <c r="AB56" s="1091"/>
      <c r="AC56" s="1091"/>
      <c r="AD56" s="1091"/>
      <c r="AE56" s="1091"/>
      <c r="AF56" s="1091"/>
      <c r="AG56" s="1091"/>
      <c r="AH56" s="1091"/>
      <c r="AI56" s="1091"/>
      <c r="AJ56" s="1091"/>
      <c r="AK56" s="1091"/>
      <c r="AL56" s="1091"/>
      <c r="AM56" s="1091"/>
      <c r="AN56" s="1091"/>
      <c r="AO56" s="1091"/>
      <c r="AP56" s="1091"/>
      <c r="AQ56" s="1091"/>
      <c r="AR56" s="1091"/>
      <c r="AS56" s="1091"/>
      <c r="AT56" s="1091"/>
      <c r="AU56" s="1091"/>
      <c r="AV56" s="1091"/>
      <c r="AW56" s="1091"/>
      <c r="AX56" s="1091"/>
      <c r="AY56" s="1091"/>
      <c r="AZ56" s="1091"/>
      <c r="BA56" s="1091"/>
      <c r="BB56" s="1091"/>
      <c r="BC56" s="1091"/>
      <c r="BD56" s="1091"/>
      <c r="BE56" s="1091"/>
      <c r="BF56" s="1091"/>
      <c r="BG56" s="1091"/>
      <c r="BH56" s="1091"/>
      <c r="BI56" s="1091"/>
      <c r="BJ56" s="1091"/>
      <c r="BK56" s="1091"/>
      <c r="BL56" s="1091"/>
      <c r="BM56" s="1092"/>
      <c r="BN56" s="196"/>
      <c r="BO56" s="196"/>
      <c r="BP56" s="1079"/>
      <c r="BQ56" s="772"/>
      <c r="BR56" s="1077"/>
      <c r="BS56" s="1073" t="s">
        <v>155</v>
      </c>
      <c r="BT56" s="1074"/>
      <c r="BU56" s="1074"/>
      <c r="BV56" s="1074"/>
      <c r="BW56" s="1074"/>
      <c r="BX56" s="1074"/>
      <c r="BY56" s="1075"/>
      <c r="BZ56" s="1093" t="str">
        <f>data1!$A$2</f>
        <v/>
      </c>
      <c r="CA56" s="1094"/>
      <c r="CB56" s="1094"/>
      <c r="CC56" s="1094"/>
      <c r="CD56" s="1094"/>
      <c r="CE56" s="1094"/>
      <c r="CF56" s="1094"/>
      <c r="CG56" s="1094"/>
      <c r="CH56" s="1094"/>
      <c r="CI56" s="1094"/>
      <c r="CJ56" s="1094"/>
      <c r="CK56" s="1094"/>
      <c r="CL56" s="1094"/>
      <c r="CM56" s="1094"/>
      <c r="CN56" s="1094"/>
      <c r="CO56" s="1094"/>
      <c r="CP56" s="1094"/>
      <c r="CQ56" s="1094"/>
      <c r="CR56" s="1094"/>
      <c r="CS56" s="1094"/>
      <c r="CT56" s="1094"/>
      <c r="CU56" s="1094"/>
      <c r="CV56" s="1094"/>
      <c r="CW56" s="1094"/>
      <c r="CX56" s="1094"/>
      <c r="CY56" s="1094"/>
      <c r="CZ56" s="1094"/>
      <c r="DA56" s="1094"/>
      <c r="DB56" s="1094"/>
      <c r="DC56" s="1094"/>
      <c r="DD56" s="1094"/>
      <c r="DE56" s="1094"/>
      <c r="DF56" s="1094"/>
      <c r="DG56" s="1094"/>
      <c r="DH56" s="1094"/>
      <c r="DI56" s="1094"/>
      <c r="DJ56" s="1094"/>
      <c r="DK56" s="1094"/>
      <c r="DL56" s="1094"/>
      <c r="DM56" s="1094"/>
      <c r="DN56" s="1094"/>
      <c r="DO56" s="1094"/>
      <c r="DP56" s="1094"/>
      <c r="DQ56" s="1094"/>
      <c r="DR56" s="1094"/>
      <c r="DS56" s="1094"/>
      <c r="DT56" s="1094"/>
      <c r="DU56" s="1094"/>
      <c r="DV56" s="1094"/>
      <c r="DW56" s="1094"/>
      <c r="DX56" s="1094"/>
      <c r="DY56" s="1094"/>
      <c r="DZ56" s="1094"/>
      <c r="EA56" s="1094"/>
      <c r="EB56" s="1095"/>
    </row>
    <row r="57" spans="1:132" ht="33.75" customHeight="1" x14ac:dyDescent="0.4">
      <c r="A57" s="1072"/>
      <c r="B57" s="1062"/>
      <c r="C57" s="1063"/>
      <c r="D57" s="1064"/>
      <c r="E57" s="1087" t="s">
        <v>156</v>
      </c>
      <c r="F57" s="1088"/>
      <c r="G57" s="1088"/>
      <c r="H57" s="1088"/>
      <c r="I57" s="1088"/>
      <c r="J57" s="1088"/>
      <c r="K57" s="1089"/>
      <c r="L57" s="1096" t="str">
        <f>data1!$B$2</f>
        <v/>
      </c>
      <c r="M57" s="1097"/>
      <c r="N57" s="1097"/>
      <c r="O57" s="1097"/>
      <c r="P57" s="1097"/>
      <c r="Q57" s="1097"/>
      <c r="R57" s="1097"/>
      <c r="S57" s="1097"/>
      <c r="T57" s="1097"/>
      <c r="U57" s="1097"/>
      <c r="V57" s="1097"/>
      <c r="W57" s="1097"/>
      <c r="X57" s="1097"/>
      <c r="Y57" s="1097"/>
      <c r="Z57" s="1097"/>
      <c r="AA57" s="1097"/>
      <c r="AB57" s="1097"/>
      <c r="AC57" s="1097"/>
      <c r="AD57" s="1097"/>
      <c r="AE57" s="1097"/>
      <c r="AF57" s="1097"/>
      <c r="AG57" s="1097"/>
      <c r="AH57" s="1097"/>
      <c r="AI57" s="1097"/>
      <c r="AJ57" s="1097"/>
      <c r="AK57" s="1097"/>
      <c r="AL57" s="1097"/>
      <c r="AM57" s="1097"/>
      <c r="AN57" s="1097"/>
      <c r="AO57" s="1097"/>
      <c r="AP57" s="1097"/>
      <c r="AQ57" s="1097"/>
      <c r="AR57" s="1097"/>
      <c r="AS57" s="1097"/>
      <c r="AT57" s="1097"/>
      <c r="AU57" s="1097"/>
      <c r="AV57" s="1081" t="s">
        <v>73</v>
      </c>
      <c r="AW57" s="1081"/>
      <c r="AX57" s="1081"/>
      <c r="AY57" s="635"/>
      <c r="AZ57" s="636" t="str">
        <f>data1!$C$2</f>
        <v/>
      </c>
      <c r="BA57" s="635"/>
      <c r="BB57" s="635"/>
      <c r="BC57" s="635"/>
      <c r="BD57" s="635"/>
      <c r="BE57" s="635"/>
      <c r="BF57" s="635"/>
      <c r="BG57" s="635"/>
      <c r="BH57" s="635"/>
      <c r="BI57" s="635"/>
      <c r="BJ57" s="635"/>
      <c r="BK57" s="635"/>
      <c r="BL57" s="635"/>
      <c r="BM57" s="637"/>
      <c r="BN57" s="196"/>
      <c r="BO57" s="196"/>
      <c r="BP57" s="1079"/>
      <c r="BQ57" s="1062"/>
      <c r="BR57" s="1063"/>
      <c r="BS57" s="1073" t="s">
        <v>156</v>
      </c>
      <c r="BT57" s="1074"/>
      <c r="BU57" s="1074"/>
      <c r="BV57" s="1074"/>
      <c r="BW57" s="1074"/>
      <c r="BX57" s="1074"/>
      <c r="BY57" s="1075"/>
      <c r="BZ57" s="1098" t="str">
        <f>data1!$B$2</f>
        <v/>
      </c>
      <c r="CA57" s="1099"/>
      <c r="CB57" s="1099"/>
      <c r="CC57" s="1099"/>
      <c r="CD57" s="1099"/>
      <c r="CE57" s="1099"/>
      <c r="CF57" s="1099"/>
      <c r="CG57" s="1099"/>
      <c r="CH57" s="1099"/>
      <c r="CI57" s="1099"/>
      <c r="CJ57" s="1099"/>
      <c r="CK57" s="1099"/>
      <c r="CL57" s="1099"/>
      <c r="CM57" s="1099"/>
      <c r="CN57" s="1099"/>
      <c r="CO57" s="1099"/>
      <c r="CP57" s="1099"/>
      <c r="CQ57" s="1099"/>
      <c r="CR57" s="1099"/>
      <c r="CS57" s="1099"/>
      <c r="CT57" s="1099"/>
      <c r="CU57" s="1099"/>
      <c r="CV57" s="1099"/>
      <c r="CW57" s="1099"/>
      <c r="CX57" s="1099"/>
      <c r="CY57" s="1099"/>
      <c r="CZ57" s="1099"/>
      <c r="DA57" s="1099"/>
      <c r="DB57" s="1099"/>
      <c r="DC57" s="1099"/>
      <c r="DD57" s="1099"/>
      <c r="DE57" s="1099"/>
      <c r="DF57" s="1099"/>
      <c r="DG57" s="1099"/>
      <c r="DH57" s="1099"/>
      <c r="DI57" s="1099"/>
      <c r="DJ57" s="1099"/>
      <c r="DK57" s="1081" t="s">
        <v>73</v>
      </c>
      <c r="DL57" s="1081"/>
      <c r="DM57" s="1081"/>
      <c r="DN57" s="635"/>
      <c r="DO57" s="636" t="str">
        <f>data1!$C$2</f>
        <v/>
      </c>
      <c r="DP57" s="635"/>
      <c r="DQ57" s="635"/>
      <c r="DR57" s="635"/>
      <c r="DS57" s="635"/>
      <c r="DT57" s="635"/>
      <c r="DU57" s="635"/>
      <c r="DV57" s="635"/>
      <c r="DW57" s="635"/>
      <c r="DX57" s="635"/>
      <c r="DY57" s="635"/>
      <c r="DZ57" s="635"/>
      <c r="EA57" s="635"/>
      <c r="EB57" s="637"/>
    </row>
    <row r="58" spans="1:132" ht="6.75" customHeight="1" x14ac:dyDescent="0.4">
      <c r="A58" s="79"/>
      <c r="B58" s="86"/>
      <c r="C58" s="86"/>
      <c r="D58" s="87"/>
      <c r="E58" s="458"/>
      <c r="F58" s="458"/>
      <c r="G58" s="458"/>
      <c r="H58" s="458"/>
      <c r="I58" s="458"/>
      <c r="J58" s="458"/>
      <c r="K58" s="459"/>
      <c r="L58" s="459"/>
      <c r="M58" s="459"/>
      <c r="N58" s="459"/>
      <c r="O58" s="459"/>
      <c r="P58" s="459"/>
      <c r="Q58" s="459"/>
      <c r="R58" s="459"/>
      <c r="S58" s="459"/>
      <c r="T58" s="459"/>
      <c r="U58" s="459"/>
      <c r="V58" s="459"/>
      <c r="W58" s="459"/>
      <c r="X58" s="459"/>
      <c r="Y58" s="459"/>
      <c r="Z58" s="459"/>
      <c r="AA58" s="459"/>
      <c r="AB58" s="459"/>
      <c r="AC58" s="459"/>
      <c r="AD58" s="459"/>
      <c r="AE58" s="459"/>
      <c r="AF58" s="459"/>
      <c r="AG58" s="459"/>
      <c r="AH58" s="459"/>
      <c r="AI58" s="459"/>
      <c r="AJ58" s="459"/>
      <c r="AK58" s="459"/>
      <c r="AL58" s="459"/>
      <c r="AM58" s="459"/>
      <c r="AN58" s="84"/>
      <c r="AO58" s="84"/>
      <c r="AP58" s="84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44"/>
      <c r="BO58" s="44"/>
      <c r="BP58" s="79"/>
      <c r="BQ58" s="86"/>
      <c r="BR58" s="86"/>
      <c r="BS58" s="87"/>
      <c r="BT58" s="87"/>
      <c r="BU58" s="87"/>
      <c r="BV58" s="87"/>
      <c r="BW58" s="87"/>
      <c r="BX58" s="87"/>
      <c r="BY58" s="87"/>
      <c r="BZ58" s="88"/>
      <c r="CA58" s="88"/>
      <c r="CB58" s="88"/>
      <c r="CC58" s="88"/>
      <c r="CD58" s="88"/>
      <c r="CE58" s="88"/>
      <c r="CF58" s="88"/>
      <c r="CG58" s="88"/>
      <c r="CH58" s="88"/>
      <c r="CI58" s="88"/>
      <c r="CJ58" s="88"/>
      <c r="CK58" s="88"/>
      <c r="CL58" s="88"/>
      <c r="CM58" s="88"/>
      <c r="CN58" s="88"/>
      <c r="CO58" s="88"/>
      <c r="CP58" s="88"/>
      <c r="CQ58" s="88"/>
      <c r="CR58" s="88"/>
      <c r="CS58" s="88"/>
      <c r="CT58" s="88"/>
      <c r="CU58" s="88"/>
      <c r="CV58" s="88"/>
      <c r="CW58" s="88"/>
      <c r="CX58" s="88"/>
      <c r="CY58" s="88"/>
      <c r="CZ58" s="88"/>
      <c r="DA58" s="88"/>
      <c r="DB58" s="88"/>
      <c r="DC58" s="89"/>
      <c r="DD58" s="89"/>
      <c r="DE58" s="84"/>
      <c r="DF58" s="85"/>
      <c r="DG58" s="85"/>
      <c r="DH58" s="85"/>
      <c r="DI58" s="85"/>
      <c r="DJ58" s="85"/>
      <c r="DK58" s="85"/>
      <c r="DL58" s="85"/>
      <c r="DM58" s="85"/>
      <c r="DN58" s="85"/>
      <c r="DO58" s="85"/>
      <c r="DP58" s="85"/>
      <c r="DQ58" s="85"/>
      <c r="DR58" s="85"/>
      <c r="DS58" s="85"/>
      <c r="DT58" s="85"/>
      <c r="DU58" s="85"/>
      <c r="DV58" s="85"/>
      <c r="DW58" s="85"/>
      <c r="DX58" s="85"/>
      <c r="DY58" s="85"/>
      <c r="DZ58" s="90"/>
      <c r="EA58" s="90"/>
      <c r="EB58" s="90"/>
    </row>
    <row r="59" spans="1:132" ht="21" customHeight="1" x14ac:dyDescent="0.25">
      <c r="A59" s="91"/>
      <c r="B59" s="1082"/>
      <c r="C59" s="1082"/>
      <c r="D59" s="1082"/>
      <c r="E59" s="1082"/>
      <c r="F59" s="1082"/>
      <c r="G59" s="1082"/>
      <c r="H59" s="1082"/>
      <c r="I59" s="1082"/>
      <c r="J59" s="1083"/>
      <c r="K59" s="1083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1083"/>
      <c r="AA59" s="1083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1100"/>
      <c r="BL59" s="1100"/>
      <c r="BM59" s="1100"/>
      <c r="BN59" s="44"/>
      <c r="BO59" s="44"/>
      <c r="BP59" s="91"/>
      <c r="BQ59" s="1082"/>
      <c r="BR59" s="1082"/>
      <c r="BS59" s="1082"/>
      <c r="BT59" s="1082"/>
      <c r="BU59" s="1082"/>
      <c r="BV59" s="1082"/>
      <c r="BW59" s="1082"/>
      <c r="BX59" s="1082"/>
      <c r="BY59" s="1083"/>
      <c r="BZ59" s="1083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1083"/>
      <c r="CP59" s="1083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44"/>
      <c r="DU59" s="94"/>
      <c r="DV59" s="94"/>
      <c r="DX59" s="95"/>
      <c r="DY59" s="96"/>
      <c r="DZ59" s="1080"/>
      <c r="EA59" s="1080"/>
      <c r="EB59" s="1080"/>
    </row>
    <row r="60" spans="1:132" ht="15" customHeight="1" x14ac:dyDescent="0.25">
      <c r="A60" s="91"/>
      <c r="B60" s="97"/>
      <c r="C60" s="97"/>
      <c r="D60" s="97"/>
      <c r="E60" s="97"/>
      <c r="F60" s="97"/>
      <c r="G60" s="97"/>
      <c r="H60" s="97"/>
      <c r="I60" s="97"/>
      <c r="J60" s="96"/>
      <c r="K60" s="96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96"/>
      <c r="AA60" s="96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94"/>
      <c r="BG60" s="94"/>
      <c r="BI60" s="95"/>
      <c r="BJ60" s="96"/>
      <c r="BK60" s="94"/>
      <c r="BL60" s="44"/>
      <c r="BM60" s="44"/>
      <c r="BN60" s="44"/>
      <c r="BO60" s="44"/>
      <c r="BP60" s="91"/>
      <c r="BQ60" s="97"/>
      <c r="BR60" s="97"/>
      <c r="BS60" s="97"/>
      <c r="BT60" s="97"/>
      <c r="BU60" s="97"/>
      <c r="BV60" s="97"/>
      <c r="BW60" s="97"/>
      <c r="BX60" s="97"/>
      <c r="BY60" s="96"/>
      <c r="BZ60" s="96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96"/>
      <c r="CP60" s="96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  <c r="DI60" s="44"/>
      <c r="DJ60" s="44"/>
      <c r="DK60" s="44"/>
      <c r="DL60" s="44"/>
      <c r="DM60" s="44"/>
      <c r="DN60" s="44"/>
      <c r="DO60" s="44"/>
      <c r="DP60" s="44"/>
      <c r="DQ60" s="44"/>
      <c r="DR60" s="44"/>
      <c r="DS60" s="44"/>
      <c r="DT60" s="44"/>
      <c r="DU60" s="94"/>
      <c r="DV60" s="94"/>
      <c r="DX60" s="95"/>
      <c r="DY60" s="96"/>
      <c r="DZ60" s="94"/>
      <c r="EA60" s="44"/>
      <c r="EB60" s="44"/>
    </row>
    <row r="61" spans="1:132" ht="7.5" customHeight="1" x14ac:dyDescent="0.25">
      <c r="A61" s="91"/>
      <c r="B61" s="97"/>
      <c r="C61" s="97"/>
      <c r="D61" s="97"/>
      <c r="E61" s="97"/>
      <c r="F61" s="97"/>
      <c r="G61" s="97"/>
      <c r="H61" s="97"/>
      <c r="I61" s="97"/>
      <c r="J61" s="96"/>
      <c r="K61" s="96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96"/>
      <c r="AA61" s="96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94"/>
      <c r="BG61" s="94"/>
      <c r="BI61" s="95"/>
      <c r="BJ61" s="96"/>
      <c r="BK61" s="94"/>
      <c r="BL61" s="44"/>
      <c r="BM61" s="44"/>
      <c r="BN61" s="44"/>
      <c r="BO61" s="44"/>
      <c r="BP61" s="91"/>
      <c r="BQ61" s="97"/>
      <c r="BR61" s="97"/>
      <c r="BS61" s="97"/>
      <c r="BT61" s="97"/>
      <c r="BU61" s="97"/>
      <c r="BV61" s="97"/>
      <c r="BW61" s="97"/>
      <c r="BX61" s="97"/>
      <c r="BY61" s="96"/>
      <c r="BZ61" s="96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96"/>
      <c r="CP61" s="96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94"/>
      <c r="DV61" s="94"/>
      <c r="DX61" s="95"/>
      <c r="DY61" s="96"/>
      <c r="DZ61" s="94"/>
      <c r="EA61" s="44"/>
      <c r="EB61" s="44"/>
    </row>
    <row r="62" spans="1:132" ht="19.5" customHeight="1" x14ac:dyDescent="0.25"/>
    <row r="63" spans="1:132" ht="20.25" customHeight="1" x14ac:dyDescent="0.25"/>
    <row r="64" spans="1:132" ht="39.75" customHeight="1" x14ac:dyDescent="0.25"/>
    <row r="65" ht="24" customHeight="1" x14ac:dyDescent="0.25"/>
    <row r="66" ht="35.25" customHeight="1" x14ac:dyDescent="0.25"/>
    <row r="67" ht="29.25" customHeight="1" x14ac:dyDescent="0.25"/>
    <row r="68" ht="16.5" customHeight="1" x14ac:dyDescent="0.25"/>
    <row r="69" ht="29.25" customHeight="1" x14ac:dyDescent="0.25"/>
    <row r="70" ht="24" customHeight="1" x14ac:dyDescent="0.25"/>
    <row r="71" ht="19.5" customHeight="1" x14ac:dyDescent="0.25"/>
    <row r="72" ht="28.5" customHeight="1" x14ac:dyDescent="0.25"/>
    <row r="73" ht="19.5" customHeight="1" x14ac:dyDescent="0.25"/>
    <row r="74" ht="13.5" customHeight="1" x14ac:dyDescent="0.25"/>
    <row r="75" ht="21" customHeight="1" x14ac:dyDescent="0.25"/>
    <row r="76" ht="16.5" customHeight="1" x14ac:dyDescent="0.25"/>
    <row r="77" ht="7.5" customHeight="1" x14ac:dyDescent="0.25"/>
    <row r="78" ht="13.5" customHeight="1" x14ac:dyDescent="0.25"/>
    <row r="79" ht="20.25" customHeight="1" x14ac:dyDescent="0.25"/>
    <row r="80" ht="21" customHeight="1" x14ac:dyDescent="0.25"/>
    <row r="81" spans="148:148" ht="21" customHeight="1" x14ac:dyDescent="0.25"/>
    <row r="82" spans="148:148" ht="21" customHeight="1" x14ac:dyDescent="0.25"/>
    <row r="83" spans="148:148" ht="9.75" customHeight="1" x14ac:dyDescent="0.25"/>
    <row r="84" spans="148:148" ht="17.25" customHeight="1" x14ac:dyDescent="0.25"/>
    <row r="85" spans="148:148" ht="17.25" customHeight="1" x14ac:dyDescent="0.25"/>
    <row r="86" spans="148:148" ht="17.25" customHeight="1" x14ac:dyDescent="0.25"/>
    <row r="87" spans="148:148" ht="17.25" customHeight="1" x14ac:dyDescent="0.25"/>
    <row r="88" spans="148:148" ht="32.25" customHeight="1" x14ac:dyDescent="0.25"/>
    <row r="89" spans="148:148" ht="15" customHeight="1" x14ac:dyDescent="0.25"/>
    <row r="90" spans="148:148" ht="29.25" customHeight="1" x14ac:dyDescent="0.25"/>
    <row r="91" spans="148:148" ht="11.25" customHeight="1" x14ac:dyDescent="0.25"/>
    <row r="92" spans="148:148" ht="22.5" customHeight="1" x14ac:dyDescent="0.25">
      <c r="ER92" s="43" t="s">
        <v>481</v>
      </c>
    </row>
    <row r="93" spans="148:148" ht="11.25" customHeight="1" x14ac:dyDescent="0.25"/>
    <row r="94" spans="148:148" ht="22.5" customHeight="1" x14ac:dyDescent="0.25"/>
    <row r="95" spans="148:148" ht="11.25" customHeight="1" x14ac:dyDescent="0.25"/>
    <row r="96" spans="148:148" ht="22.5" customHeight="1" x14ac:dyDescent="0.25"/>
    <row r="97" ht="11.25" customHeight="1" x14ac:dyDescent="0.25"/>
    <row r="98" ht="22.5" customHeight="1" x14ac:dyDescent="0.25"/>
    <row r="99" ht="15.75" customHeight="1" x14ac:dyDescent="0.25"/>
    <row r="100" ht="33" customHeight="1" x14ac:dyDescent="0.25"/>
    <row r="101" ht="27.75" customHeight="1" x14ac:dyDescent="0.25"/>
    <row r="102" ht="15.75" customHeight="1" x14ac:dyDescent="0.25"/>
    <row r="103" ht="33" customHeight="1" x14ac:dyDescent="0.25"/>
    <row r="104" ht="27.75" customHeight="1" x14ac:dyDescent="0.25"/>
    <row r="105" ht="15.75" customHeight="1" x14ac:dyDescent="0.25"/>
    <row r="106" ht="33" customHeight="1" x14ac:dyDescent="0.25"/>
    <row r="107" ht="27.75" customHeight="1" x14ac:dyDescent="0.25"/>
    <row r="108" ht="15.75" customHeight="1" x14ac:dyDescent="0.25"/>
    <row r="109" ht="33" customHeight="1" x14ac:dyDescent="0.25"/>
    <row r="110" ht="27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8.75" customHeight="1" x14ac:dyDescent="0.25"/>
    <row r="116" ht="18.75" customHeight="1" x14ac:dyDescent="0.25"/>
    <row r="117" ht="34.5" customHeight="1" x14ac:dyDescent="0.25"/>
    <row r="118" ht="47.25" customHeight="1" x14ac:dyDescent="0.25"/>
    <row r="119" ht="33.75" customHeight="1" x14ac:dyDescent="0.25"/>
  </sheetData>
  <sheetProtection algorithmName="SHA-512" hashValue="GD4EY8ef920HsZ91DN/aXTZuwn7GR9/D+Jo1rwC3mzHGi0MnWWhy6eSNnAxTVBJfyTQtWe145l/PuwsraDItfw==" saltValue="nk1EOl5lSFiWIDuY0cW+Og==" spinCount="100000" sheet="1" formatCells="0" formatColumns="0" formatRows="0" insertColumns="0" insertRows="0" deleteColumns="0" deleteRows="0"/>
  <mergeCells count="645">
    <mergeCell ref="O19:Y19"/>
    <mergeCell ref="CD19:CN19"/>
    <mergeCell ref="CI15:CL17"/>
    <mergeCell ref="CM15:CN17"/>
    <mergeCell ref="CO15:CQ17"/>
    <mergeCell ref="CR15:CU17"/>
    <mergeCell ref="CX15:DA17"/>
    <mergeCell ref="DD15:DG17"/>
    <mergeCell ref="DQ15:DT17"/>
    <mergeCell ref="BA18:BM18"/>
    <mergeCell ref="DY15:EB17"/>
    <mergeCell ref="BQ18:CB18"/>
    <mergeCell ref="CC18:CO18"/>
    <mergeCell ref="CP18:DB18"/>
    <mergeCell ref="DC18:DO18"/>
    <mergeCell ref="DP18:EB18"/>
    <mergeCell ref="BQ20:CB21"/>
    <mergeCell ref="CC20:CO21"/>
    <mergeCell ref="CP20:DB21"/>
    <mergeCell ref="DC20:DO21"/>
    <mergeCell ref="DP20:EB21"/>
    <mergeCell ref="DJ15:DM17"/>
    <mergeCell ref="DN15:DP17"/>
    <mergeCell ref="BT15:BV17"/>
    <mergeCell ref="BW15:BY17"/>
    <mergeCell ref="BZ15:CH17"/>
    <mergeCell ref="DU15:DX17"/>
    <mergeCell ref="B20:M21"/>
    <mergeCell ref="N20:Z21"/>
    <mergeCell ref="AA20:AM21"/>
    <mergeCell ref="AN20:AZ21"/>
    <mergeCell ref="BA20:BM21"/>
    <mergeCell ref="BQ11:BY11"/>
    <mergeCell ref="BZ11:CH13"/>
    <mergeCell ref="CI11:DI11"/>
    <mergeCell ref="BQ12:BV13"/>
    <mergeCell ref="BW12:BY13"/>
    <mergeCell ref="CI12:DI12"/>
    <mergeCell ref="CI13:CN13"/>
    <mergeCell ref="CO13:CW13"/>
    <mergeCell ref="CX13:DC13"/>
    <mergeCell ref="DD13:DI13"/>
    <mergeCell ref="CI14:CL14"/>
    <mergeCell ref="CM14:CN14"/>
    <mergeCell ref="CR14:CU14"/>
    <mergeCell ref="CV14:CW14"/>
    <mergeCell ref="CX14:DA14"/>
    <mergeCell ref="DB14:DC14"/>
    <mergeCell ref="DD14:DG14"/>
    <mergeCell ref="DH14:DI14"/>
    <mergeCell ref="BQ15:BS17"/>
    <mergeCell ref="AT23:BF23"/>
    <mergeCell ref="F24:BM26"/>
    <mergeCell ref="B14:D14"/>
    <mergeCell ref="E14:G14"/>
    <mergeCell ref="H14:J14"/>
    <mergeCell ref="T14:W14"/>
    <mergeCell ref="X14:Y14"/>
    <mergeCell ref="AC14:AF14"/>
    <mergeCell ref="AG14:AH14"/>
    <mergeCell ref="AI14:AL14"/>
    <mergeCell ref="AM14:AN14"/>
    <mergeCell ref="B15:D17"/>
    <mergeCell ref="E15:G17"/>
    <mergeCell ref="H15:J17"/>
    <mergeCell ref="K15:S17"/>
    <mergeCell ref="T15:W17"/>
    <mergeCell ref="X15:Y17"/>
    <mergeCell ref="Z15:AB17"/>
    <mergeCell ref="AC15:AF17"/>
    <mergeCell ref="AI15:AL17"/>
    <mergeCell ref="B18:M18"/>
    <mergeCell ref="N18:Z18"/>
    <mergeCell ref="AA18:AM18"/>
    <mergeCell ref="AN18:AZ18"/>
    <mergeCell ref="A3:A17"/>
    <mergeCell ref="B1:AK1"/>
    <mergeCell ref="AL1:AS1"/>
    <mergeCell ref="BE1:BM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M3:AN7"/>
    <mergeCell ref="H3:AL7"/>
    <mergeCell ref="BG28:BM28"/>
    <mergeCell ref="B27:E28"/>
    <mergeCell ref="F27:J28"/>
    <mergeCell ref="F3:G7"/>
    <mergeCell ref="B3:E7"/>
    <mergeCell ref="BA10:BM10"/>
    <mergeCell ref="AN10:AZ10"/>
    <mergeCell ref="AA10:AM10"/>
    <mergeCell ref="N10:Z10"/>
    <mergeCell ref="B9:M10"/>
    <mergeCell ref="BH4:BM4"/>
    <mergeCell ref="B11:J11"/>
    <mergeCell ref="K11:S13"/>
    <mergeCell ref="T11:AT11"/>
    <mergeCell ref="AU11:AX13"/>
    <mergeCell ref="AY11:BI12"/>
    <mergeCell ref="B12:G13"/>
    <mergeCell ref="H12:J13"/>
    <mergeCell ref="T12:AT12"/>
    <mergeCell ref="T13:Y13"/>
    <mergeCell ref="Z13:AH13"/>
    <mergeCell ref="AI13:AN13"/>
    <mergeCell ref="AO13:AT13"/>
    <mergeCell ref="AY13:BE13"/>
    <mergeCell ref="S22:T22"/>
    <mergeCell ref="G22:Q22"/>
    <mergeCell ref="B22:E22"/>
    <mergeCell ref="B23:E26"/>
    <mergeCell ref="AB32:AE32"/>
    <mergeCell ref="W32:AA32"/>
    <mergeCell ref="R31:V32"/>
    <mergeCell ref="F31:J32"/>
    <mergeCell ref="AT22:AY22"/>
    <mergeCell ref="AL22:AS22"/>
    <mergeCell ref="AJ22:AK22"/>
    <mergeCell ref="AC22:AH22"/>
    <mergeCell ref="U22:AB22"/>
    <mergeCell ref="AF29:AI29"/>
    <mergeCell ref="AJ29:AO30"/>
    <mergeCell ref="AP29:AU30"/>
    <mergeCell ref="AV29:BA30"/>
    <mergeCell ref="F23:V23"/>
    <mergeCell ref="W23:AA23"/>
    <mergeCell ref="AB23:AC23"/>
    <mergeCell ref="AD23:AE23"/>
    <mergeCell ref="AF23:AK23"/>
    <mergeCell ref="AL23:AP23"/>
    <mergeCell ref="AQ23:AR23"/>
    <mergeCell ref="E43:I43"/>
    <mergeCell ref="E44:I44"/>
    <mergeCell ref="AA33:AC35"/>
    <mergeCell ref="AG43:AK43"/>
    <mergeCell ref="AG44:AK44"/>
    <mergeCell ref="AG45:AK45"/>
    <mergeCell ref="AG47:AK47"/>
    <mergeCell ref="AF37:AF39"/>
    <mergeCell ref="AF40:AF42"/>
    <mergeCell ref="AF43:AF45"/>
    <mergeCell ref="AG39:AK39"/>
    <mergeCell ref="AG40:AK40"/>
    <mergeCell ref="Y40:Z41"/>
    <mergeCell ref="J40:X40"/>
    <mergeCell ref="J41:X41"/>
    <mergeCell ref="AD37:AE48"/>
    <mergeCell ref="AA37:AC38"/>
    <mergeCell ref="Y37:Z38"/>
    <mergeCell ref="J37:X37"/>
    <mergeCell ref="AA40:AC41"/>
    <mergeCell ref="J47:X47"/>
    <mergeCell ref="W45:AC45"/>
    <mergeCell ref="Q39:V39"/>
    <mergeCell ref="BH34:BM34"/>
    <mergeCell ref="BH35:BM35"/>
    <mergeCell ref="BB35:BG36"/>
    <mergeCell ref="AD33:AI36"/>
    <mergeCell ref="AV33:BA33"/>
    <mergeCell ref="AP33:AU34"/>
    <mergeCell ref="AJ33:AO33"/>
    <mergeCell ref="AV34:BA34"/>
    <mergeCell ref="AJ34:AO36"/>
    <mergeCell ref="AV35:BA35"/>
    <mergeCell ref="AP35:AU36"/>
    <mergeCell ref="AL37:AZ37"/>
    <mergeCell ref="BA37:BB38"/>
    <mergeCell ref="BC37:BE38"/>
    <mergeCell ref="B33:D36"/>
    <mergeCell ref="E38:I38"/>
    <mergeCell ref="Y33:Z35"/>
    <mergeCell ref="J33:X33"/>
    <mergeCell ref="J34:X35"/>
    <mergeCell ref="E33:I33"/>
    <mergeCell ref="E34:I35"/>
    <mergeCell ref="E37:I37"/>
    <mergeCell ref="J38:X38"/>
    <mergeCell ref="D37:D39"/>
    <mergeCell ref="B37:C48"/>
    <mergeCell ref="D40:D42"/>
    <mergeCell ref="D43:D45"/>
    <mergeCell ref="E45:I45"/>
    <mergeCell ref="E47:I47"/>
    <mergeCell ref="E39:I39"/>
    <mergeCell ref="E42:I42"/>
    <mergeCell ref="J42:P42"/>
    <mergeCell ref="Q42:V42"/>
    <mergeCell ref="E40:I40"/>
    <mergeCell ref="E41:I41"/>
    <mergeCell ref="DZ59:EB59"/>
    <mergeCell ref="DK57:DM57"/>
    <mergeCell ref="BQ59:BX59"/>
    <mergeCell ref="BY59:BZ59"/>
    <mergeCell ref="CO59:CP59"/>
    <mergeCell ref="AD55:AK55"/>
    <mergeCell ref="BQ55:BR57"/>
    <mergeCell ref="BS55:EB55"/>
    <mergeCell ref="E56:K56"/>
    <mergeCell ref="L56:BM56"/>
    <mergeCell ref="BS56:BY56"/>
    <mergeCell ref="BZ56:EB56"/>
    <mergeCell ref="E57:K57"/>
    <mergeCell ref="L57:AU57"/>
    <mergeCell ref="AV57:AX57"/>
    <mergeCell ref="BS57:BY57"/>
    <mergeCell ref="BZ57:DJ57"/>
    <mergeCell ref="BK59:BM59"/>
    <mergeCell ref="Z59:AA59"/>
    <mergeCell ref="J59:K59"/>
    <mergeCell ref="B59:I59"/>
    <mergeCell ref="V55:AC55"/>
    <mergeCell ref="N55:U55"/>
    <mergeCell ref="L55:M55"/>
    <mergeCell ref="CI53:CK54"/>
    <mergeCell ref="CL53:CN54"/>
    <mergeCell ref="CO53:CQ54"/>
    <mergeCell ref="CR53:CT54"/>
    <mergeCell ref="BK53:BM54"/>
    <mergeCell ref="BP53:BP57"/>
    <mergeCell ref="BQ53:BS54"/>
    <mergeCell ref="DW53:DY54"/>
    <mergeCell ref="DZ53:EB54"/>
    <mergeCell ref="CV54:CX54"/>
    <mergeCell ref="CY54:DA54"/>
    <mergeCell ref="CV53:CX53"/>
    <mergeCell ref="CY53:DA53"/>
    <mergeCell ref="DB53:DD53"/>
    <mergeCell ref="DE53:DG53"/>
    <mergeCell ref="DH53:DJ53"/>
    <mergeCell ref="DK53:DS54"/>
    <mergeCell ref="DB54:DD54"/>
    <mergeCell ref="DE54:DG54"/>
    <mergeCell ref="DH54:DJ54"/>
    <mergeCell ref="DT53:DV54"/>
    <mergeCell ref="DK51:DS52"/>
    <mergeCell ref="CF50:CH52"/>
    <mergeCell ref="CI50:CK52"/>
    <mergeCell ref="BT53:BV54"/>
    <mergeCell ref="BW53:BY54"/>
    <mergeCell ref="BZ53:CB54"/>
    <mergeCell ref="A55:A57"/>
    <mergeCell ref="Q53:S54"/>
    <mergeCell ref="N53:P54"/>
    <mergeCell ref="K53:M54"/>
    <mergeCell ref="H53:J54"/>
    <mergeCell ref="E53:G54"/>
    <mergeCell ref="B53:D54"/>
    <mergeCell ref="E55:K55"/>
    <mergeCell ref="B55:D57"/>
    <mergeCell ref="T53:V54"/>
    <mergeCell ref="W53:Y54"/>
    <mergeCell ref="Z53:AB54"/>
    <mergeCell ref="AC53:AE54"/>
    <mergeCell ref="AG53:AI53"/>
    <mergeCell ref="AJ53:AL53"/>
    <mergeCell ref="AJ54:AL54"/>
    <mergeCell ref="CC53:CE54"/>
    <mergeCell ref="CF53:CH54"/>
    <mergeCell ref="DT51:DV52"/>
    <mergeCell ref="DW51:DY52"/>
    <mergeCell ref="DZ51:EB52"/>
    <mergeCell ref="AS51:AU52"/>
    <mergeCell ref="AV51:BD52"/>
    <mergeCell ref="BE51:BG52"/>
    <mergeCell ref="BH51:BJ52"/>
    <mergeCell ref="BK51:BM52"/>
    <mergeCell ref="CV51:CX52"/>
    <mergeCell ref="CL49:CN52"/>
    <mergeCell ref="CO49:CQ52"/>
    <mergeCell ref="CR49:CT52"/>
    <mergeCell ref="CU49:CU54"/>
    <mergeCell ref="CV49:DJ50"/>
    <mergeCell ref="DK49:EB50"/>
    <mergeCell ref="CY51:DA52"/>
    <mergeCell ref="DB51:DD52"/>
    <mergeCell ref="DE51:DG52"/>
    <mergeCell ref="DH51:DJ52"/>
    <mergeCell ref="BQ49:BS52"/>
    <mergeCell ref="BT49:BV52"/>
    <mergeCell ref="BW49:BY52"/>
    <mergeCell ref="BZ49:CB52"/>
    <mergeCell ref="CF49:CK49"/>
    <mergeCell ref="W49:Y52"/>
    <mergeCell ref="Z49:AB52"/>
    <mergeCell ref="AC49:AE52"/>
    <mergeCell ref="AF49:AF54"/>
    <mergeCell ref="AG49:AU50"/>
    <mergeCell ref="AV49:BM50"/>
    <mergeCell ref="AG51:AI52"/>
    <mergeCell ref="AJ51:AL52"/>
    <mergeCell ref="AM51:AO52"/>
    <mergeCell ref="AP51:AR52"/>
    <mergeCell ref="AP53:AR53"/>
    <mergeCell ref="AS53:AU53"/>
    <mergeCell ref="AV53:BD54"/>
    <mergeCell ref="BE53:BG54"/>
    <mergeCell ref="BH53:BJ54"/>
    <mergeCell ref="AS54:AU54"/>
    <mergeCell ref="AP54:AR54"/>
    <mergeCell ref="AM54:AO54"/>
    <mergeCell ref="AG54:AI54"/>
    <mergeCell ref="AM53:AO53"/>
    <mergeCell ref="B49:D52"/>
    <mergeCell ref="E49:G52"/>
    <mergeCell ref="H49:J52"/>
    <mergeCell ref="K49:M52"/>
    <mergeCell ref="N49:P52"/>
    <mergeCell ref="Q49:V49"/>
    <mergeCell ref="Q50:S52"/>
    <mergeCell ref="T50:V52"/>
    <mergeCell ref="DP46:DQ47"/>
    <mergeCell ref="AG46:AK46"/>
    <mergeCell ref="AL46:AZ46"/>
    <mergeCell ref="BA46:BB47"/>
    <mergeCell ref="BC46:BE47"/>
    <mergeCell ref="BS46:BS48"/>
    <mergeCell ref="AG48:AK48"/>
    <mergeCell ref="AL47:AZ47"/>
    <mergeCell ref="D46:D48"/>
    <mergeCell ref="E46:I46"/>
    <mergeCell ref="J46:X46"/>
    <mergeCell ref="Y46:Z47"/>
    <mergeCell ref="AA46:AC47"/>
    <mergeCell ref="AF46:AF48"/>
    <mergeCell ref="E48:I48"/>
    <mergeCell ref="CC49:CE52"/>
    <mergeCell ref="BT39:CR39"/>
    <mergeCell ref="BT40:BX40"/>
    <mergeCell ref="BT47:BX47"/>
    <mergeCell ref="BY47:CM47"/>
    <mergeCell ref="DR46:DT47"/>
    <mergeCell ref="CP46:CR47"/>
    <mergeCell ref="CU46:CU48"/>
    <mergeCell ref="CV46:CZ46"/>
    <mergeCell ref="DA46:DO46"/>
    <mergeCell ref="BT48:CR48"/>
    <mergeCell ref="CV48:DT48"/>
    <mergeCell ref="BT46:BX46"/>
    <mergeCell ref="CN40:CO41"/>
    <mergeCell ref="CP40:CR41"/>
    <mergeCell ref="CU40:CU42"/>
    <mergeCell ref="CV40:CZ40"/>
    <mergeCell ref="DA40:DO40"/>
    <mergeCell ref="BY41:CM41"/>
    <mergeCell ref="BT42:CR42"/>
    <mergeCell ref="BT43:BX43"/>
    <mergeCell ref="BY43:CM43"/>
    <mergeCell ref="CN43:CO44"/>
    <mergeCell ref="CP43:CR44"/>
    <mergeCell ref="BT44:BX44"/>
    <mergeCell ref="BF44:BM44"/>
    <mergeCell ref="BQ37:BR48"/>
    <mergeCell ref="BS37:BS39"/>
    <mergeCell ref="BS40:BS42"/>
    <mergeCell ref="BF37:BM38"/>
    <mergeCell ref="BF39:BH39"/>
    <mergeCell ref="BG40:BH40"/>
    <mergeCell ref="BI40:BJ40"/>
    <mergeCell ref="BK40:BL40"/>
    <mergeCell ref="BF41:BH41"/>
    <mergeCell ref="BG42:BH42"/>
    <mergeCell ref="BI42:BJ42"/>
    <mergeCell ref="BK42:BL42"/>
    <mergeCell ref="BS43:BS45"/>
    <mergeCell ref="BY44:CM44"/>
    <mergeCell ref="J39:P39"/>
    <mergeCell ref="AG41:AK41"/>
    <mergeCell ref="Y43:Z44"/>
    <mergeCell ref="J43:X43"/>
    <mergeCell ref="J44:X44"/>
    <mergeCell ref="AG42:AK42"/>
    <mergeCell ref="J48:P48"/>
    <mergeCell ref="Q48:V48"/>
    <mergeCell ref="W48:AC48"/>
    <mergeCell ref="W42:AC42"/>
    <mergeCell ref="AL40:AZ40"/>
    <mergeCell ref="AL41:AZ41"/>
    <mergeCell ref="BA43:BB44"/>
    <mergeCell ref="AL43:AZ43"/>
    <mergeCell ref="AL39:AR39"/>
    <mergeCell ref="AS39:AX39"/>
    <mergeCell ref="AY39:BE39"/>
    <mergeCell ref="AL42:AR42"/>
    <mergeCell ref="AS42:AX42"/>
    <mergeCell ref="AY42:BE42"/>
    <mergeCell ref="AL44:AZ44"/>
    <mergeCell ref="BC40:BE41"/>
    <mergeCell ref="BC43:BE44"/>
    <mergeCell ref="CV47:CZ47"/>
    <mergeCell ref="DA47:DO47"/>
    <mergeCell ref="BY46:CM46"/>
    <mergeCell ref="CN46:CO47"/>
    <mergeCell ref="CV41:CZ41"/>
    <mergeCell ref="DA41:DO41"/>
    <mergeCell ref="CV44:CZ44"/>
    <mergeCell ref="DA44:DO44"/>
    <mergeCell ref="BT45:CR45"/>
    <mergeCell ref="CV45:DT45"/>
    <mergeCell ref="CU43:CU45"/>
    <mergeCell ref="CV43:CZ43"/>
    <mergeCell ref="DA43:DO43"/>
    <mergeCell ref="DP43:DQ44"/>
    <mergeCell ref="DR43:DT44"/>
    <mergeCell ref="CS37:CT48"/>
    <mergeCell ref="CU37:CU39"/>
    <mergeCell ref="BT38:BX38"/>
    <mergeCell ref="BY38:CM38"/>
    <mergeCell ref="CV42:DT42"/>
    <mergeCell ref="DP40:DQ41"/>
    <mergeCell ref="DR40:DT41"/>
    <mergeCell ref="BT41:BX41"/>
    <mergeCell ref="BY40:CM40"/>
    <mergeCell ref="DW36:EB36"/>
    <mergeCell ref="E36:I36"/>
    <mergeCell ref="J36:P36"/>
    <mergeCell ref="Q36:V36"/>
    <mergeCell ref="W36:AC36"/>
    <mergeCell ref="AV36:BA36"/>
    <mergeCell ref="BH36:BM36"/>
    <mergeCell ref="CV39:DT39"/>
    <mergeCell ref="CV38:CZ38"/>
    <mergeCell ref="DA38:DO38"/>
    <mergeCell ref="CV37:CZ37"/>
    <mergeCell ref="DA37:DO37"/>
    <mergeCell ref="DP37:DQ38"/>
    <mergeCell ref="DR37:DT38"/>
    <mergeCell ref="AG37:AK37"/>
    <mergeCell ref="AG38:AK38"/>
    <mergeCell ref="DU37:EB48"/>
    <mergeCell ref="BT37:BX37"/>
    <mergeCell ref="BY37:CM37"/>
    <mergeCell ref="CN37:CO38"/>
    <mergeCell ref="CP37:CR38"/>
    <mergeCell ref="AL48:AR48"/>
    <mergeCell ref="AS48:AX48"/>
    <mergeCell ref="AY48:BE48"/>
    <mergeCell ref="DW34:EB34"/>
    <mergeCell ref="DE35:DJ36"/>
    <mergeCell ref="DK35:DP35"/>
    <mergeCell ref="DQ35:DV36"/>
    <mergeCell ref="DW35:EB35"/>
    <mergeCell ref="BT36:CR36"/>
    <mergeCell ref="BB33:BG34"/>
    <mergeCell ref="BH33:BM33"/>
    <mergeCell ref="BQ33:BS36"/>
    <mergeCell ref="DW33:EB33"/>
    <mergeCell ref="BT34:BX35"/>
    <mergeCell ref="BY34:CM35"/>
    <mergeCell ref="CY34:DD36"/>
    <mergeCell ref="DK34:DP34"/>
    <mergeCell ref="CP33:CR35"/>
    <mergeCell ref="CS33:CX36"/>
    <mergeCell ref="CY33:DD33"/>
    <mergeCell ref="DE33:DJ34"/>
    <mergeCell ref="DK33:DP33"/>
    <mergeCell ref="DQ33:DV34"/>
    <mergeCell ref="DK36:DP36"/>
    <mergeCell ref="BT33:BX33"/>
    <mergeCell ref="BY33:CM33"/>
    <mergeCell ref="CN33:CO35"/>
    <mergeCell ref="DQ32:EB32"/>
    <mergeCell ref="DE31:DJ32"/>
    <mergeCell ref="DK31:DP32"/>
    <mergeCell ref="DQ31:EB31"/>
    <mergeCell ref="BZ32:CF32"/>
    <mergeCell ref="CL32:CP32"/>
    <mergeCell ref="BU31:BY32"/>
    <mergeCell ref="CG31:CK32"/>
    <mergeCell ref="CL31:CP31"/>
    <mergeCell ref="CQ31:CT31"/>
    <mergeCell ref="CU31:CX31"/>
    <mergeCell ref="CY31:DD32"/>
    <mergeCell ref="CQ32:CT32"/>
    <mergeCell ref="CU32:CX32"/>
    <mergeCell ref="DQ30:EB30"/>
    <mergeCell ref="CY29:DD30"/>
    <mergeCell ref="DE29:DJ30"/>
    <mergeCell ref="DK29:DP30"/>
    <mergeCell ref="DQ29:EB29"/>
    <mergeCell ref="CL30:CP30"/>
    <mergeCell ref="CQ30:CT30"/>
    <mergeCell ref="BU29:BY30"/>
    <mergeCell ref="BZ29:CF30"/>
    <mergeCell ref="CG29:CK30"/>
    <mergeCell ref="CL29:CP29"/>
    <mergeCell ref="CQ29:CT29"/>
    <mergeCell ref="CU29:CX29"/>
    <mergeCell ref="CU30:CX30"/>
    <mergeCell ref="BQ29:BT32"/>
    <mergeCell ref="AF30:AI30"/>
    <mergeCell ref="AF31:AI31"/>
    <mergeCell ref="AF32:AI32"/>
    <mergeCell ref="B29:E32"/>
    <mergeCell ref="F29:J30"/>
    <mergeCell ref="K29:Q30"/>
    <mergeCell ref="R29:V30"/>
    <mergeCell ref="W29:AA29"/>
    <mergeCell ref="AB29:AE29"/>
    <mergeCell ref="AB30:AE30"/>
    <mergeCell ref="W30:AA30"/>
    <mergeCell ref="AB31:AE31"/>
    <mergeCell ref="W31:AA31"/>
    <mergeCell ref="K32:Q32"/>
    <mergeCell ref="BB30:BM30"/>
    <mergeCell ref="BB31:BM31"/>
    <mergeCell ref="BB32:BM32"/>
    <mergeCell ref="AV31:BA32"/>
    <mergeCell ref="AP31:AU32"/>
    <mergeCell ref="AJ31:AO32"/>
    <mergeCell ref="BB29:BM29"/>
    <mergeCell ref="BZ28:CF28"/>
    <mergeCell ref="CL28:CR28"/>
    <mergeCell ref="CX28:DD28"/>
    <mergeCell ref="DJ28:DP28"/>
    <mergeCell ref="DV28:EB28"/>
    <mergeCell ref="BQ27:BT28"/>
    <mergeCell ref="BU27:BY28"/>
    <mergeCell ref="CG27:CK28"/>
    <mergeCell ref="CS27:CW28"/>
    <mergeCell ref="DE27:DI28"/>
    <mergeCell ref="DQ27:DU28"/>
    <mergeCell ref="DI22:DN22"/>
    <mergeCell ref="BQ23:BT26"/>
    <mergeCell ref="BQ22:BT22"/>
    <mergeCell ref="BV22:CF22"/>
    <mergeCell ref="CH22:CI22"/>
    <mergeCell ref="CJ22:CQ22"/>
    <mergeCell ref="CR22:CW22"/>
    <mergeCell ref="CY22:CZ22"/>
    <mergeCell ref="BU23:CK23"/>
    <mergeCell ref="CL23:CP23"/>
    <mergeCell ref="CQ23:CR23"/>
    <mergeCell ref="CS23:CT23"/>
    <mergeCell ref="CU23:CZ23"/>
    <mergeCell ref="DA23:DE23"/>
    <mergeCell ref="DF23:DG23"/>
    <mergeCell ref="DI23:DU23"/>
    <mergeCell ref="BU24:EB26"/>
    <mergeCell ref="DA22:DH22"/>
    <mergeCell ref="AO14:AR14"/>
    <mergeCell ref="AS14:AT14"/>
    <mergeCell ref="AU14:AX14"/>
    <mergeCell ref="AY14:BA14"/>
    <mergeCell ref="AO15:AR17"/>
    <mergeCell ref="AU15:AX17"/>
    <mergeCell ref="AY15:BA17"/>
    <mergeCell ref="BQ14:BS14"/>
    <mergeCell ref="BT14:BV14"/>
    <mergeCell ref="BF15:BI17"/>
    <mergeCell ref="BJ15:BM17"/>
    <mergeCell ref="BB15:BE17"/>
    <mergeCell ref="DU14:DX14"/>
    <mergeCell ref="DY14:EB14"/>
    <mergeCell ref="DN14:DP14"/>
    <mergeCell ref="DY11:EB13"/>
    <mergeCell ref="CC10:CO10"/>
    <mergeCell ref="CP10:DB10"/>
    <mergeCell ref="DC10:DO10"/>
    <mergeCell ref="DP10:EB10"/>
    <mergeCell ref="BF13:BI13"/>
    <mergeCell ref="DU13:DX13"/>
    <mergeCell ref="BJ11:BM13"/>
    <mergeCell ref="DJ11:DM13"/>
    <mergeCell ref="DN11:DX12"/>
    <mergeCell ref="DN13:DT13"/>
    <mergeCell ref="DQ14:DT14"/>
    <mergeCell ref="BF14:BI14"/>
    <mergeCell ref="BJ14:BM14"/>
    <mergeCell ref="BW14:BY14"/>
    <mergeCell ref="DJ14:DM14"/>
    <mergeCell ref="DC8:DO8"/>
    <mergeCell ref="DP8:EB8"/>
    <mergeCell ref="BQ9:CB10"/>
    <mergeCell ref="B8:M8"/>
    <mergeCell ref="N8:Z8"/>
    <mergeCell ref="AA8:AM8"/>
    <mergeCell ref="AN8:AZ8"/>
    <mergeCell ref="BA8:BM8"/>
    <mergeCell ref="BQ8:CB8"/>
    <mergeCell ref="CC8:CO8"/>
    <mergeCell ref="CP8:DB8"/>
    <mergeCell ref="DB3:DC7"/>
    <mergeCell ref="DD3:DJ3"/>
    <mergeCell ref="DK3:EB3"/>
    <mergeCell ref="AO6:AP7"/>
    <mergeCell ref="AU6:BC6"/>
    <mergeCell ref="BD6:BM6"/>
    <mergeCell ref="DD6:DE7"/>
    <mergeCell ref="DJ6:DR6"/>
    <mergeCell ref="DS6:EB6"/>
    <mergeCell ref="AT7:BC7"/>
    <mergeCell ref="BD7:BM7"/>
    <mergeCell ref="DI7:DR7"/>
    <mergeCell ref="DS7:EB7"/>
    <mergeCell ref="BN1:BN7"/>
    <mergeCell ref="CE2:CR2"/>
    <mergeCell ref="AV3:BM3"/>
    <mergeCell ref="AO3:AU3"/>
    <mergeCell ref="BP1:CD2"/>
    <mergeCell ref="DD4:EB4"/>
    <mergeCell ref="DD5:DJ5"/>
    <mergeCell ref="DK5:EB5"/>
    <mergeCell ref="BQ3:BT7"/>
    <mergeCell ref="BU3:BV7"/>
    <mergeCell ref="BW3:DA7"/>
    <mergeCell ref="AL45:AR45"/>
    <mergeCell ref="AS45:AX45"/>
    <mergeCell ref="AY45:BE45"/>
    <mergeCell ref="AL38:AZ38"/>
    <mergeCell ref="A1:A2"/>
    <mergeCell ref="AO4:AU4"/>
    <mergeCell ref="AV4:BA4"/>
    <mergeCell ref="BB4:BG4"/>
    <mergeCell ref="AO5:AU5"/>
    <mergeCell ref="AV5:BM5"/>
    <mergeCell ref="R27:V28"/>
    <mergeCell ref="AD27:AH28"/>
    <mergeCell ref="AP27:AT28"/>
    <mergeCell ref="BB27:BF28"/>
    <mergeCell ref="K28:Q28"/>
    <mergeCell ref="W28:AC28"/>
    <mergeCell ref="AI28:AO28"/>
    <mergeCell ref="AU28:BA28"/>
    <mergeCell ref="Q45:V45"/>
    <mergeCell ref="J45:P45"/>
    <mergeCell ref="AA43:AC44"/>
    <mergeCell ref="W39:AC39"/>
    <mergeCell ref="BA40:BB41"/>
    <mergeCell ref="BB14:BE14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theme="0" tint="-4.9989318521683403E-2"/>
  </sheetPr>
  <dimension ref="A1:EB119"/>
  <sheetViews>
    <sheetView showGridLines="0" showRowColHeaders="0" zoomScale="40" zoomScaleNormal="40" zoomScaleSheetLayoutView="10" workbookViewId="0">
      <selection activeCell="N114" sqref="K110:EB118"/>
    </sheetView>
  </sheetViews>
  <sheetFormatPr defaultColWidth="2" defaultRowHeight="12" customHeight="1" x14ac:dyDescent="0.25"/>
  <cols>
    <col min="1" max="1" width="6" style="43" customWidth="1"/>
    <col min="2" max="2" width="2.73046875" style="43" customWidth="1"/>
    <col min="3" max="65" width="2.1328125" style="43" customWidth="1"/>
    <col min="66" max="66" width="13.1328125" style="43" customWidth="1"/>
    <col min="67" max="67" width="6.59765625" style="43" customWidth="1"/>
    <col min="68" max="68" width="6.46484375" style="43" customWidth="1"/>
    <col min="69" max="69" width="2.73046875" style="43" customWidth="1"/>
    <col min="70" max="132" width="2.1328125" style="43" customWidth="1"/>
    <col min="133" max="16384" width="2" style="43"/>
  </cols>
  <sheetData>
    <row r="1" spans="1:132" ht="54.75" customHeight="1" x14ac:dyDescent="0.25">
      <c r="A1" s="789" t="str">
        <f>IF(ライセンス2!$D$8="ok",,"ＳＡＭＰＬＥ")</f>
        <v>ＳＡＭＰＬＥ</v>
      </c>
      <c r="B1" s="789"/>
      <c r="C1" s="789"/>
      <c r="D1" s="789"/>
      <c r="E1" s="789"/>
      <c r="F1" s="789"/>
      <c r="G1" s="789"/>
      <c r="H1" s="789"/>
      <c r="I1" s="789"/>
      <c r="J1" s="789"/>
      <c r="K1" s="789"/>
      <c r="L1" s="789"/>
      <c r="M1" s="789"/>
      <c r="N1" s="789"/>
      <c r="O1" s="789"/>
      <c r="P1" s="788" t="s">
        <v>746</v>
      </c>
      <c r="Q1" s="788"/>
      <c r="R1" s="788"/>
      <c r="S1" s="788"/>
      <c r="T1" s="788"/>
      <c r="U1" s="788"/>
      <c r="V1" s="788"/>
      <c r="W1" s="788"/>
      <c r="X1" s="788"/>
      <c r="Y1" s="788"/>
      <c r="Z1" s="788"/>
      <c r="AA1" s="788"/>
      <c r="AB1" s="788"/>
      <c r="AC1" s="788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789" t="str">
        <f>IF(ライセンス2!$D$8="ok",,"ＳＡＭＰＬＥ")</f>
        <v>ＳＡＭＰＬＥ</v>
      </c>
      <c r="BQ1" s="789"/>
      <c r="BR1" s="789"/>
      <c r="BS1" s="789"/>
      <c r="BT1" s="789"/>
      <c r="BU1" s="789"/>
      <c r="BV1" s="789"/>
      <c r="BW1" s="789"/>
      <c r="BX1" s="789"/>
      <c r="BY1" s="789"/>
      <c r="BZ1" s="789"/>
      <c r="CA1" s="789"/>
      <c r="CB1" s="789"/>
      <c r="CC1" s="789"/>
      <c r="CD1" s="789"/>
      <c r="CE1" s="788" t="s">
        <v>746</v>
      </c>
      <c r="CF1" s="788"/>
      <c r="CG1" s="788"/>
      <c r="CH1" s="788"/>
      <c r="CI1" s="788"/>
      <c r="CJ1" s="788"/>
      <c r="CK1" s="788"/>
      <c r="CL1" s="788"/>
      <c r="CM1" s="788"/>
      <c r="CN1" s="788"/>
      <c r="CO1" s="788"/>
      <c r="CP1" s="788"/>
      <c r="CQ1" s="788"/>
      <c r="CR1" s="788"/>
      <c r="CS1" s="184"/>
      <c r="CT1" s="184"/>
      <c r="CU1" s="185" t="s">
        <v>210</v>
      </c>
      <c r="CV1" s="183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4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24" customHeight="1" x14ac:dyDescent="0.25">
      <c r="A2" s="183"/>
      <c r="B2" s="793" t="s">
        <v>159</v>
      </c>
      <c r="C2" s="1318"/>
      <c r="D2" s="1318"/>
      <c r="E2" s="1319"/>
      <c r="F2" s="802" t="s">
        <v>51</v>
      </c>
      <c r="G2" s="803"/>
      <c r="H2" s="806" t="str">
        <f>IF(ライセンス2!$D$8="ok",data2!$K$2,"SAMPLE")</f>
        <v>SAMPLE</v>
      </c>
      <c r="I2" s="807"/>
      <c r="J2" s="807"/>
      <c r="K2" s="807"/>
      <c r="L2" s="807"/>
      <c r="M2" s="807"/>
      <c r="N2" s="807"/>
      <c r="O2" s="807"/>
      <c r="P2" s="807"/>
      <c r="Q2" s="807"/>
      <c r="R2" s="807"/>
      <c r="S2" s="807"/>
      <c r="T2" s="807"/>
      <c r="U2" s="807"/>
      <c r="V2" s="807"/>
      <c r="W2" s="807"/>
      <c r="X2" s="807"/>
      <c r="Y2" s="807"/>
      <c r="Z2" s="807"/>
      <c r="AA2" s="807"/>
      <c r="AB2" s="807"/>
      <c r="AC2" s="807"/>
      <c r="AD2" s="807"/>
      <c r="AE2" s="807"/>
      <c r="AF2" s="807"/>
      <c r="AG2" s="807"/>
      <c r="AH2" s="807"/>
      <c r="AI2" s="807"/>
      <c r="AJ2" s="807"/>
      <c r="AK2" s="807"/>
      <c r="AL2" s="808"/>
      <c r="AM2" s="770" t="s">
        <v>52</v>
      </c>
      <c r="AN2" s="771"/>
      <c r="AO2" s="737" t="s">
        <v>69</v>
      </c>
      <c r="AP2" s="738"/>
      <c r="AQ2" s="738"/>
      <c r="AR2" s="738"/>
      <c r="AS2" s="738"/>
      <c r="AT2" s="738"/>
      <c r="AU2" s="738"/>
      <c r="AV2" s="774">
        <f>data2!$H$2</f>
        <v>0</v>
      </c>
      <c r="AW2" s="774"/>
      <c r="AX2" s="774"/>
      <c r="AY2" s="774"/>
      <c r="AZ2" s="774"/>
      <c r="BA2" s="774"/>
      <c r="BB2" s="774"/>
      <c r="BC2" s="774"/>
      <c r="BD2" s="774"/>
      <c r="BE2" s="774"/>
      <c r="BF2" s="774"/>
      <c r="BG2" s="774"/>
      <c r="BH2" s="774"/>
      <c r="BI2" s="774"/>
      <c r="BJ2" s="774"/>
      <c r="BK2" s="774"/>
      <c r="BL2" s="774"/>
      <c r="BM2" s="775"/>
      <c r="BN2" s="196"/>
      <c r="BO2" s="196"/>
      <c r="BP2" s="183"/>
      <c r="BQ2" s="793" t="s">
        <v>159</v>
      </c>
      <c r="BR2" s="1318"/>
      <c r="BS2" s="1318"/>
      <c r="BT2" s="1319"/>
      <c r="BU2" s="802" t="s">
        <v>51</v>
      </c>
      <c r="BV2" s="803"/>
      <c r="BW2" s="806" t="str">
        <f>IF(ライセンス2!$D$8="ok",data2!$K$2,"SAMPLE")</f>
        <v>SAMPLE</v>
      </c>
      <c r="BX2" s="807"/>
      <c r="BY2" s="807"/>
      <c r="BZ2" s="807"/>
      <c r="CA2" s="807"/>
      <c r="CB2" s="807"/>
      <c r="CC2" s="807"/>
      <c r="CD2" s="807"/>
      <c r="CE2" s="807"/>
      <c r="CF2" s="807"/>
      <c r="CG2" s="807"/>
      <c r="CH2" s="807"/>
      <c r="CI2" s="807"/>
      <c r="CJ2" s="807"/>
      <c r="CK2" s="807"/>
      <c r="CL2" s="807"/>
      <c r="CM2" s="807"/>
      <c r="CN2" s="807"/>
      <c r="CO2" s="807"/>
      <c r="CP2" s="807"/>
      <c r="CQ2" s="807"/>
      <c r="CR2" s="807"/>
      <c r="CS2" s="807"/>
      <c r="CT2" s="807"/>
      <c r="CU2" s="807"/>
      <c r="CV2" s="807"/>
      <c r="CW2" s="807"/>
      <c r="CX2" s="807"/>
      <c r="CY2" s="807"/>
      <c r="CZ2" s="807"/>
      <c r="DA2" s="808"/>
      <c r="DB2" s="770" t="s">
        <v>52</v>
      </c>
      <c r="DC2" s="771"/>
      <c r="DD2" s="737" t="s">
        <v>69</v>
      </c>
      <c r="DE2" s="738"/>
      <c r="DF2" s="738"/>
      <c r="DG2" s="738"/>
      <c r="DH2" s="738"/>
      <c r="DI2" s="738"/>
      <c r="DJ2" s="738"/>
      <c r="DK2" s="774">
        <f>data2!$H$2</f>
        <v>0</v>
      </c>
      <c r="DL2" s="774"/>
      <c r="DM2" s="774"/>
      <c r="DN2" s="774"/>
      <c r="DO2" s="774"/>
      <c r="DP2" s="774"/>
      <c r="DQ2" s="774"/>
      <c r="DR2" s="774"/>
      <c r="DS2" s="774"/>
      <c r="DT2" s="774"/>
      <c r="DU2" s="774"/>
      <c r="DV2" s="774"/>
      <c r="DW2" s="774"/>
      <c r="DX2" s="774"/>
      <c r="DY2" s="774"/>
      <c r="DZ2" s="774"/>
      <c r="EA2" s="774"/>
      <c r="EB2" s="775"/>
    </row>
    <row r="3" spans="1:132" ht="35.25" customHeight="1" x14ac:dyDescent="0.25">
      <c r="A3" s="183"/>
      <c r="B3" s="1320"/>
      <c r="C3" s="1321"/>
      <c r="D3" s="1321"/>
      <c r="E3" s="1322"/>
      <c r="F3" s="804"/>
      <c r="G3" s="805"/>
      <c r="H3" s="809"/>
      <c r="I3" s="810"/>
      <c r="J3" s="810"/>
      <c r="K3" s="810"/>
      <c r="L3" s="810"/>
      <c r="M3" s="810"/>
      <c r="N3" s="810"/>
      <c r="O3" s="810"/>
      <c r="P3" s="810"/>
      <c r="Q3" s="810"/>
      <c r="R3" s="810"/>
      <c r="S3" s="810"/>
      <c r="T3" s="810"/>
      <c r="U3" s="810"/>
      <c r="V3" s="810"/>
      <c r="W3" s="810"/>
      <c r="X3" s="810"/>
      <c r="Y3" s="810"/>
      <c r="Z3" s="810"/>
      <c r="AA3" s="810"/>
      <c r="AB3" s="810"/>
      <c r="AC3" s="810"/>
      <c r="AD3" s="810"/>
      <c r="AE3" s="810"/>
      <c r="AF3" s="810"/>
      <c r="AG3" s="810"/>
      <c r="AH3" s="810"/>
      <c r="AI3" s="810"/>
      <c r="AJ3" s="810"/>
      <c r="AK3" s="810"/>
      <c r="AL3" s="811"/>
      <c r="AM3" s="772"/>
      <c r="AN3" s="773"/>
      <c r="AO3" s="737" t="s">
        <v>121</v>
      </c>
      <c r="AP3" s="738"/>
      <c r="AQ3" s="738"/>
      <c r="AR3" s="738"/>
      <c r="AS3" s="738"/>
      <c r="AT3" s="738"/>
      <c r="AU3" s="738"/>
      <c r="AV3" s="740" t="str">
        <f>DBCS(data2!$L$2)</f>
        <v/>
      </c>
      <c r="AW3" s="1326"/>
      <c r="AX3" s="1326"/>
      <c r="AY3" s="1326"/>
      <c r="AZ3" s="1326"/>
      <c r="BA3" s="1327"/>
      <c r="BB3" s="741" t="str">
        <f>DBCS(data2!$M$2)</f>
        <v/>
      </c>
      <c r="BC3" s="741"/>
      <c r="BD3" s="741"/>
      <c r="BE3" s="741"/>
      <c r="BF3" s="741"/>
      <c r="BG3" s="742"/>
      <c r="BH3" s="741" t="str">
        <f>DBCS(data2!$N$2)</f>
        <v/>
      </c>
      <c r="BI3" s="741"/>
      <c r="BJ3" s="741"/>
      <c r="BK3" s="741"/>
      <c r="BL3" s="741"/>
      <c r="BM3" s="762"/>
      <c r="BN3" s="196"/>
      <c r="BO3" s="196"/>
      <c r="BP3" s="183"/>
      <c r="BQ3" s="1320"/>
      <c r="BR3" s="1321"/>
      <c r="BS3" s="1321"/>
      <c r="BT3" s="1322"/>
      <c r="BU3" s="804"/>
      <c r="BV3" s="805"/>
      <c r="BW3" s="809"/>
      <c r="BX3" s="810"/>
      <c r="BY3" s="810"/>
      <c r="BZ3" s="810"/>
      <c r="CA3" s="810"/>
      <c r="CB3" s="810"/>
      <c r="CC3" s="810"/>
      <c r="CD3" s="810"/>
      <c r="CE3" s="810"/>
      <c r="CF3" s="810"/>
      <c r="CG3" s="810"/>
      <c r="CH3" s="810"/>
      <c r="CI3" s="810"/>
      <c r="CJ3" s="810"/>
      <c r="CK3" s="810"/>
      <c r="CL3" s="810"/>
      <c r="CM3" s="810"/>
      <c r="CN3" s="810"/>
      <c r="CO3" s="810"/>
      <c r="CP3" s="810"/>
      <c r="CQ3" s="810"/>
      <c r="CR3" s="810"/>
      <c r="CS3" s="810"/>
      <c r="CT3" s="810"/>
      <c r="CU3" s="810"/>
      <c r="CV3" s="810"/>
      <c r="CW3" s="810"/>
      <c r="CX3" s="810"/>
      <c r="CY3" s="810"/>
      <c r="CZ3" s="810"/>
      <c r="DA3" s="811"/>
      <c r="DB3" s="772"/>
      <c r="DC3" s="773"/>
      <c r="DD3" s="790"/>
      <c r="DE3" s="791"/>
      <c r="DF3" s="791"/>
      <c r="DG3" s="791"/>
      <c r="DH3" s="791"/>
      <c r="DI3" s="791"/>
      <c r="DJ3" s="791"/>
      <c r="DK3" s="791"/>
      <c r="DL3" s="791"/>
      <c r="DM3" s="791"/>
      <c r="DN3" s="791"/>
      <c r="DO3" s="791"/>
      <c r="DP3" s="791"/>
      <c r="DQ3" s="791"/>
      <c r="DR3" s="791"/>
      <c r="DS3" s="791"/>
      <c r="DT3" s="791"/>
      <c r="DU3" s="791"/>
      <c r="DV3" s="791"/>
      <c r="DW3" s="791"/>
      <c r="DX3" s="791"/>
      <c r="DY3" s="791"/>
      <c r="DZ3" s="791"/>
      <c r="EA3" s="791"/>
      <c r="EB3" s="792"/>
    </row>
    <row r="4" spans="1:132" ht="29.25" customHeight="1" x14ac:dyDescent="0.25">
      <c r="A4" s="183"/>
      <c r="B4" s="1320"/>
      <c r="C4" s="1321"/>
      <c r="D4" s="1321"/>
      <c r="E4" s="1322"/>
      <c r="F4" s="804"/>
      <c r="G4" s="805"/>
      <c r="H4" s="809"/>
      <c r="I4" s="810"/>
      <c r="J4" s="810"/>
      <c r="K4" s="810"/>
      <c r="L4" s="810"/>
      <c r="M4" s="810"/>
      <c r="N4" s="810"/>
      <c r="O4" s="810"/>
      <c r="P4" s="810"/>
      <c r="Q4" s="810"/>
      <c r="R4" s="810"/>
      <c r="S4" s="810"/>
      <c r="T4" s="810"/>
      <c r="U4" s="810"/>
      <c r="V4" s="810"/>
      <c r="W4" s="810"/>
      <c r="X4" s="810"/>
      <c r="Y4" s="810"/>
      <c r="Z4" s="810"/>
      <c r="AA4" s="810"/>
      <c r="AB4" s="810"/>
      <c r="AC4" s="810"/>
      <c r="AD4" s="810"/>
      <c r="AE4" s="810"/>
      <c r="AF4" s="810"/>
      <c r="AG4" s="810"/>
      <c r="AH4" s="810"/>
      <c r="AI4" s="810"/>
      <c r="AJ4" s="810"/>
      <c r="AK4" s="810"/>
      <c r="AL4" s="811"/>
      <c r="AM4" s="772"/>
      <c r="AN4" s="773"/>
      <c r="AO4" s="737" t="s">
        <v>163</v>
      </c>
      <c r="AP4" s="738"/>
      <c r="AQ4" s="738"/>
      <c r="AR4" s="738"/>
      <c r="AS4" s="738"/>
      <c r="AT4" s="738"/>
      <c r="AU4" s="738"/>
      <c r="AV4" s="744">
        <f>data2!$G$2</f>
        <v>0</v>
      </c>
      <c r="AW4" s="744"/>
      <c r="AX4" s="744"/>
      <c r="AY4" s="744"/>
      <c r="AZ4" s="744"/>
      <c r="BA4" s="744"/>
      <c r="BB4" s="744"/>
      <c r="BC4" s="744"/>
      <c r="BD4" s="744"/>
      <c r="BE4" s="744"/>
      <c r="BF4" s="744"/>
      <c r="BG4" s="744"/>
      <c r="BH4" s="744"/>
      <c r="BI4" s="744"/>
      <c r="BJ4" s="744"/>
      <c r="BK4" s="744"/>
      <c r="BL4" s="744"/>
      <c r="BM4" s="745"/>
      <c r="BN4" s="196"/>
      <c r="BO4" s="196"/>
      <c r="BP4" s="183"/>
      <c r="BQ4" s="1320"/>
      <c r="BR4" s="1321"/>
      <c r="BS4" s="1321"/>
      <c r="BT4" s="1322"/>
      <c r="BU4" s="804"/>
      <c r="BV4" s="805"/>
      <c r="BW4" s="809"/>
      <c r="BX4" s="810"/>
      <c r="BY4" s="810"/>
      <c r="BZ4" s="810"/>
      <c r="CA4" s="810"/>
      <c r="CB4" s="810"/>
      <c r="CC4" s="810"/>
      <c r="CD4" s="810"/>
      <c r="CE4" s="810"/>
      <c r="CF4" s="810"/>
      <c r="CG4" s="810"/>
      <c r="CH4" s="810"/>
      <c r="CI4" s="810"/>
      <c r="CJ4" s="810"/>
      <c r="CK4" s="810"/>
      <c r="CL4" s="810"/>
      <c r="CM4" s="810"/>
      <c r="CN4" s="810"/>
      <c r="CO4" s="810"/>
      <c r="CP4" s="810"/>
      <c r="CQ4" s="810"/>
      <c r="CR4" s="810"/>
      <c r="CS4" s="810"/>
      <c r="CT4" s="810"/>
      <c r="CU4" s="810"/>
      <c r="CV4" s="810"/>
      <c r="CW4" s="810"/>
      <c r="CX4" s="810"/>
      <c r="CY4" s="810"/>
      <c r="CZ4" s="810"/>
      <c r="DA4" s="811"/>
      <c r="DB4" s="772"/>
      <c r="DC4" s="773"/>
      <c r="DD4" s="737" t="s">
        <v>163</v>
      </c>
      <c r="DE4" s="738"/>
      <c r="DF4" s="738"/>
      <c r="DG4" s="738"/>
      <c r="DH4" s="738"/>
      <c r="DI4" s="738"/>
      <c r="DJ4" s="738"/>
      <c r="DK4" s="744">
        <f>data2!$G$2</f>
        <v>0</v>
      </c>
      <c r="DL4" s="744"/>
      <c r="DM4" s="744"/>
      <c r="DN4" s="744"/>
      <c r="DO4" s="744"/>
      <c r="DP4" s="744"/>
      <c r="DQ4" s="744"/>
      <c r="DR4" s="744"/>
      <c r="DS4" s="744"/>
      <c r="DT4" s="744"/>
      <c r="DU4" s="744"/>
      <c r="DV4" s="744"/>
      <c r="DW4" s="744"/>
      <c r="DX4" s="744"/>
      <c r="DY4" s="744"/>
      <c r="DZ4" s="744"/>
      <c r="EA4" s="744"/>
      <c r="EB4" s="745"/>
    </row>
    <row r="5" spans="1:132" ht="17.25" customHeight="1" x14ac:dyDescent="0.25">
      <c r="A5" s="183"/>
      <c r="B5" s="1320"/>
      <c r="C5" s="1321"/>
      <c r="D5" s="1321"/>
      <c r="E5" s="1322"/>
      <c r="F5" s="804"/>
      <c r="G5" s="805"/>
      <c r="H5" s="809"/>
      <c r="I5" s="810"/>
      <c r="J5" s="810"/>
      <c r="K5" s="810"/>
      <c r="L5" s="810"/>
      <c r="M5" s="810"/>
      <c r="N5" s="810"/>
      <c r="O5" s="810"/>
      <c r="P5" s="810"/>
      <c r="Q5" s="810"/>
      <c r="R5" s="810"/>
      <c r="S5" s="810"/>
      <c r="T5" s="810"/>
      <c r="U5" s="810"/>
      <c r="V5" s="810"/>
      <c r="W5" s="810"/>
      <c r="X5" s="810"/>
      <c r="Y5" s="810"/>
      <c r="Z5" s="810"/>
      <c r="AA5" s="810"/>
      <c r="AB5" s="810"/>
      <c r="AC5" s="810"/>
      <c r="AD5" s="810"/>
      <c r="AE5" s="810"/>
      <c r="AF5" s="810"/>
      <c r="AG5" s="810"/>
      <c r="AH5" s="810"/>
      <c r="AI5" s="810"/>
      <c r="AJ5" s="810"/>
      <c r="AK5" s="810"/>
      <c r="AL5" s="811"/>
      <c r="AM5" s="772"/>
      <c r="AN5" s="773"/>
      <c r="AO5" s="776" t="s">
        <v>142</v>
      </c>
      <c r="AP5" s="777"/>
      <c r="AQ5" s="472" t="s">
        <v>205</v>
      </c>
      <c r="AR5" s="473"/>
      <c r="AS5" s="473"/>
      <c r="AT5" s="473"/>
      <c r="AU5" s="780">
        <f>data2!$C$2</f>
        <v>0</v>
      </c>
      <c r="AV5" s="780"/>
      <c r="AW5" s="780"/>
      <c r="AX5" s="780"/>
      <c r="AY5" s="780"/>
      <c r="AZ5" s="780"/>
      <c r="BA5" s="780"/>
      <c r="BB5" s="780"/>
      <c r="BC5" s="780"/>
      <c r="BD5" s="781">
        <f>data2!$D$2</f>
        <v>0</v>
      </c>
      <c r="BE5" s="781"/>
      <c r="BF5" s="781"/>
      <c r="BG5" s="781"/>
      <c r="BH5" s="781"/>
      <c r="BI5" s="781"/>
      <c r="BJ5" s="781"/>
      <c r="BK5" s="781"/>
      <c r="BL5" s="781"/>
      <c r="BM5" s="782"/>
      <c r="BN5" s="196"/>
      <c r="BO5" s="196"/>
      <c r="BP5" s="183"/>
      <c r="BQ5" s="1320"/>
      <c r="BR5" s="1321"/>
      <c r="BS5" s="1321"/>
      <c r="BT5" s="1322"/>
      <c r="BU5" s="804"/>
      <c r="BV5" s="805"/>
      <c r="BW5" s="809"/>
      <c r="BX5" s="810"/>
      <c r="BY5" s="810"/>
      <c r="BZ5" s="810"/>
      <c r="CA5" s="810"/>
      <c r="CB5" s="810"/>
      <c r="CC5" s="810"/>
      <c r="CD5" s="810"/>
      <c r="CE5" s="810"/>
      <c r="CF5" s="810"/>
      <c r="CG5" s="810"/>
      <c r="CH5" s="810"/>
      <c r="CI5" s="810"/>
      <c r="CJ5" s="810"/>
      <c r="CK5" s="810"/>
      <c r="CL5" s="810"/>
      <c r="CM5" s="810"/>
      <c r="CN5" s="810"/>
      <c r="CO5" s="810"/>
      <c r="CP5" s="810"/>
      <c r="CQ5" s="810"/>
      <c r="CR5" s="810"/>
      <c r="CS5" s="810"/>
      <c r="CT5" s="810"/>
      <c r="CU5" s="810"/>
      <c r="CV5" s="810"/>
      <c r="CW5" s="810"/>
      <c r="CX5" s="810"/>
      <c r="CY5" s="810"/>
      <c r="CZ5" s="810"/>
      <c r="DA5" s="811"/>
      <c r="DB5" s="772"/>
      <c r="DC5" s="773"/>
      <c r="DD5" s="776" t="s">
        <v>142</v>
      </c>
      <c r="DE5" s="777"/>
      <c r="DF5" s="472" t="s">
        <v>143</v>
      </c>
      <c r="DG5" s="473"/>
      <c r="DH5" s="473"/>
      <c r="DI5" s="473"/>
      <c r="DJ5" s="780">
        <f>data2!$C$2</f>
        <v>0</v>
      </c>
      <c r="DK5" s="780"/>
      <c r="DL5" s="780"/>
      <c r="DM5" s="780"/>
      <c r="DN5" s="780"/>
      <c r="DO5" s="780"/>
      <c r="DP5" s="780"/>
      <c r="DQ5" s="780"/>
      <c r="DR5" s="780"/>
      <c r="DS5" s="781">
        <f>data2!$D$2</f>
        <v>0</v>
      </c>
      <c r="DT5" s="781"/>
      <c r="DU5" s="781"/>
      <c r="DV5" s="781"/>
      <c r="DW5" s="781"/>
      <c r="DX5" s="781"/>
      <c r="DY5" s="781"/>
      <c r="DZ5" s="781"/>
      <c r="EA5" s="781"/>
      <c r="EB5" s="782"/>
    </row>
    <row r="6" spans="1:132" ht="30" customHeight="1" x14ac:dyDescent="0.25">
      <c r="A6" s="183"/>
      <c r="B6" s="1323"/>
      <c r="C6" s="1324"/>
      <c r="D6" s="1324"/>
      <c r="E6" s="1325"/>
      <c r="F6" s="804"/>
      <c r="G6" s="805"/>
      <c r="H6" s="812"/>
      <c r="I6" s="813"/>
      <c r="J6" s="813"/>
      <c r="K6" s="813"/>
      <c r="L6" s="813"/>
      <c r="M6" s="813"/>
      <c r="N6" s="813"/>
      <c r="O6" s="813"/>
      <c r="P6" s="813"/>
      <c r="Q6" s="813"/>
      <c r="R6" s="813"/>
      <c r="S6" s="813"/>
      <c r="T6" s="813"/>
      <c r="U6" s="813"/>
      <c r="V6" s="813"/>
      <c r="W6" s="813"/>
      <c r="X6" s="813"/>
      <c r="Y6" s="813"/>
      <c r="Z6" s="813"/>
      <c r="AA6" s="813"/>
      <c r="AB6" s="813"/>
      <c r="AC6" s="813"/>
      <c r="AD6" s="813"/>
      <c r="AE6" s="813"/>
      <c r="AF6" s="813"/>
      <c r="AG6" s="813"/>
      <c r="AH6" s="813"/>
      <c r="AI6" s="813"/>
      <c r="AJ6" s="813"/>
      <c r="AK6" s="813"/>
      <c r="AL6" s="814"/>
      <c r="AM6" s="772"/>
      <c r="AN6" s="773"/>
      <c r="AO6" s="778"/>
      <c r="AP6" s="779"/>
      <c r="AQ6" s="474"/>
      <c r="AR6" s="474"/>
      <c r="AS6" s="474"/>
      <c r="AT6" s="783">
        <f>data2!$E$2</f>
        <v>0</v>
      </c>
      <c r="AU6" s="783"/>
      <c r="AV6" s="783"/>
      <c r="AW6" s="783"/>
      <c r="AX6" s="783"/>
      <c r="AY6" s="783"/>
      <c r="AZ6" s="783"/>
      <c r="BA6" s="783"/>
      <c r="BB6" s="783"/>
      <c r="BC6" s="783"/>
      <c r="BD6" s="784">
        <f>data2!$F$2</f>
        <v>0</v>
      </c>
      <c r="BE6" s="784"/>
      <c r="BF6" s="784"/>
      <c r="BG6" s="784"/>
      <c r="BH6" s="784"/>
      <c r="BI6" s="784"/>
      <c r="BJ6" s="784"/>
      <c r="BK6" s="784"/>
      <c r="BL6" s="784"/>
      <c r="BM6" s="785"/>
      <c r="BN6" s="196"/>
      <c r="BO6" s="196"/>
      <c r="BP6" s="183"/>
      <c r="BQ6" s="1323"/>
      <c r="BR6" s="1324"/>
      <c r="BS6" s="1324"/>
      <c r="BT6" s="1325"/>
      <c r="BU6" s="804"/>
      <c r="BV6" s="805"/>
      <c r="BW6" s="812"/>
      <c r="BX6" s="813"/>
      <c r="BY6" s="813"/>
      <c r="BZ6" s="813"/>
      <c r="CA6" s="813"/>
      <c r="CB6" s="813"/>
      <c r="CC6" s="813"/>
      <c r="CD6" s="813"/>
      <c r="CE6" s="813"/>
      <c r="CF6" s="813"/>
      <c r="CG6" s="813"/>
      <c r="CH6" s="813"/>
      <c r="CI6" s="813"/>
      <c r="CJ6" s="813"/>
      <c r="CK6" s="813"/>
      <c r="CL6" s="813"/>
      <c r="CM6" s="813"/>
      <c r="CN6" s="813"/>
      <c r="CO6" s="813"/>
      <c r="CP6" s="813"/>
      <c r="CQ6" s="813"/>
      <c r="CR6" s="813"/>
      <c r="CS6" s="813"/>
      <c r="CT6" s="813"/>
      <c r="CU6" s="813"/>
      <c r="CV6" s="813"/>
      <c r="CW6" s="813"/>
      <c r="CX6" s="813"/>
      <c r="CY6" s="813"/>
      <c r="CZ6" s="813"/>
      <c r="DA6" s="814"/>
      <c r="DB6" s="772"/>
      <c r="DC6" s="773"/>
      <c r="DD6" s="778"/>
      <c r="DE6" s="779"/>
      <c r="DF6" s="474"/>
      <c r="DG6" s="474"/>
      <c r="DH6" s="474"/>
      <c r="DI6" s="783">
        <f>data2!$E$2</f>
        <v>0</v>
      </c>
      <c r="DJ6" s="783"/>
      <c r="DK6" s="783"/>
      <c r="DL6" s="783"/>
      <c r="DM6" s="783"/>
      <c r="DN6" s="783"/>
      <c r="DO6" s="783"/>
      <c r="DP6" s="783"/>
      <c r="DQ6" s="783"/>
      <c r="DR6" s="783"/>
      <c r="DS6" s="784">
        <f>data2!$F$2</f>
        <v>0</v>
      </c>
      <c r="DT6" s="784"/>
      <c r="DU6" s="784"/>
      <c r="DV6" s="784"/>
      <c r="DW6" s="784"/>
      <c r="DX6" s="784"/>
      <c r="DY6" s="784"/>
      <c r="DZ6" s="784"/>
      <c r="EA6" s="784"/>
      <c r="EB6" s="785"/>
    </row>
    <row r="7" spans="1:132" ht="24" customHeight="1" x14ac:dyDescent="0.25">
      <c r="A7" s="183"/>
      <c r="B7" s="815" t="s">
        <v>100</v>
      </c>
      <c r="C7" s="816"/>
      <c r="D7" s="816"/>
      <c r="E7" s="816"/>
      <c r="F7" s="816"/>
      <c r="G7" s="816"/>
      <c r="H7" s="816"/>
      <c r="I7" s="816"/>
      <c r="J7" s="816"/>
      <c r="K7" s="816"/>
      <c r="L7" s="816"/>
      <c r="M7" s="817"/>
      <c r="N7" s="815" t="s">
        <v>101</v>
      </c>
      <c r="O7" s="816"/>
      <c r="P7" s="816"/>
      <c r="Q7" s="816"/>
      <c r="R7" s="816"/>
      <c r="S7" s="816"/>
      <c r="T7" s="816"/>
      <c r="U7" s="816"/>
      <c r="V7" s="816"/>
      <c r="W7" s="816"/>
      <c r="X7" s="816"/>
      <c r="Y7" s="816"/>
      <c r="Z7" s="817"/>
      <c r="AA7" s="824" t="s">
        <v>636</v>
      </c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6"/>
      <c r="AN7" s="815" t="s">
        <v>53</v>
      </c>
      <c r="AO7" s="816"/>
      <c r="AP7" s="816"/>
      <c r="AQ7" s="816"/>
      <c r="AR7" s="816"/>
      <c r="AS7" s="816"/>
      <c r="AT7" s="816"/>
      <c r="AU7" s="816"/>
      <c r="AV7" s="816"/>
      <c r="AW7" s="816"/>
      <c r="AX7" s="816"/>
      <c r="AY7" s="816"/>
      <c r="AZ7" s="817"/>
      <c r="BA7" s="815" t="s">
        <v>103</v>
      </c>
      <c r="BB7" s="816"/>
      <c r="BC7" s="816"/>
      <c r="BD7" s="816"/>
      <c r="BE7" s="816"/>
      <c r="BF7" s="816"/>
      <c r="BG7" s="816"/>
      <c r="BH7" s="816"/>
      <c r="BI7" s="816"/>
      <c r="BJ7" s="816"/>
      <c r="BK7" s="816"/>
      <c r="BL7" s="816"/>
      <c r="BM7" s="817"/>
      <c r="BN7" s="476"/>
      <c r="BO7" s="476"/>
      <c r="BP7" s="183"/>
      <c r="BQ7" s="815" t="s">
        <v>100</v>
      </c>
      <c r="BR7" s="816"/>
      <c r="BS7" s="816"/>
      <c r="BT7" s="816"/>
      <c r="BU7" s="816"/>
      <c r="BV7" s="816"/>
      <c r="BW7" s="816"/>
      <c r="BX7" s="816"/>
      <c r="BY7" s="816"/>
      <c r="BZ7" s="816"/>
      <c r="CA7" s="816"/>
      <c r="CB7" s="817"/>
      <c r="CC7" s="815" t="s">
        <v>101</v>
      </c>
      <c r="CD7" s="816"/>
      <c r="CE7" s="816"/>
      <c r="CF7" s="816"/>
      <c r="CG7" s="816"/>
      <c r="CH7" s="816"/>
      <c r="CI7" s="816"/>
      <c r="CJ7" s="816"/>
      <c r="CK7" s="816"/>
      <c r="CL7" s="816"/>
      <c r="CM7" s="816"/>
      <c r="CN7" s="816"/>
      <c r="CO7" s="817"/>
      <c r="CP7" s="824" t="s">
        <v>636</v>
      </c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6"/>
      <c r="DC7" s="815" t="s">
        <v>53</v>
      </c>
      <c r="DD7" s="816"/>
      <c r="DE7" s="816"/>
      <c r="DF7" s="816"/>
      <c r="DG7" s="816"/>
      <c r="DH7" s="816"/>
      <c r="DI7" s="816"/>
      <c r="DJ7" s="816"/>
      <c r="DK7" s="816"/>
      <c r="DL7" s="816"/>
      <c r="DM7" s="816"/>
      <c r="DN7" s="816"/>
      <c r="DO7" s="817"/>
      <c r="DP7" s="815" t="s">
        <v>103</v>
      </c>
      <c r="DQ7" s="816"/>
      <c r="DR7" s="816"/>
      <c r="DS7" s="816"/>
      <c r="DT7" s="816"/>
      <c r="DU7" s="816"/>
      <c r="DV7" s="816"/>
      <c r="DW7" s="816"/>
      <c r="DX7" s="816"/>
      <c r="DY7" s="816"/>
      <c r="DZ7" s="816"/>
      <c r="EA7" s="816"/>
      <c r="EB7" s="817"/>
    </row>
    <row r="8" spans="1:132" ht="19.5" customHeight="1" x14ac:dyDescent="0.25">
      <c r="A8" s="183"/>
      <c r="B8" s="818" t="str">
        <f>data2!$R$2</f>
        <v>給料</v>
      </c>
      <c r="C8" s="819"/>
      <c r="D8" s="819"/>
      <c r="E8" s="819"/>
      <c r="F8" s="819"/>
      <c r="G8" s="819"/>
      <c r="H8" s="819"/>
      <c r="I8" s="819"/>
      <c r="J8" s="819"/>
      <c r="K8" s="819"/>
      <c r="L8" s="819"/>
      <c r="M8" s="820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77"/>
      <c r="BO8" s="477"/>
      <c r="BP8" s="183"/>
      <c r="BQ8" s="818" t="str">
        <f>data2!$R$2</f>
        <v>給料</v>
      </c>
      <c r="BR8" s="819"/>
      <c r="BS8" s="819"/>
      <c r="BT8" s="819"/>
      <c r="BU8" s="819"/>
      <c r="BV8" s="819"/>
      <c r="BW8" s="819"/>
      <c r="BX8" s="819"/>
      <c r="BY8" s="819"/>
      <c r="BZ8" s="819"/>
      <c r="CA8" s="819"/>
      <c r="CB8" s="820"/>
      <c r="CC8" s="199" t="s">
        <v>54</v>
      </c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0"/>
      <c r="CO8" s="201" t="s">
        <v>0</v>
      </c>
      <c r="CP8" s="202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0"/>
      <c r="DB8" s="201" t="s">
        <v>0</v>
      </c>
      <c r="DC8" s="203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4"/>
      <c r="DO8" s="201" t="s">
        <v>0</v>
      </c>
      <c r="DP8" s="199" t="s">
        <v>54</v>
      </c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4"/>
      <c r="EB8" s="201" t="s">
        <v>0</v>
      </c>
    </row>
    <row r="9" spans="1:132" ht="28.5" customHeight="1" x14ac:dyDescent="0.25">
      <c r="A9" s="183"/>
      <c r="B9" s="821"/>
      <c r="C9" s="822"/>
      <c r="D9" s="822"/>
      <c r="E9" s="822"/>
      <c r="F9" s="822"/>
      <c r="G9" s="822"/>
      <c r="H9" s="822"/>
      <c r="I9" s="822"/>
      <c r="J9" s="822"/>
      <c r="K9" s="822"/>
      <c r="L9" s="822"/>
      <c r="M9" s="823"/>
      <c r="N9" s="835">
        <f>data5!$D$2</f>
        <v>0</v>
      </c>
      <c r="O9" s="836"/>
      <c r="P9" s="836"/>
      <c r="Q9" s="836"/>
      <c r="R9" s="836"/>
      <c r="S9" s="836"/>
      <c r="T9" s="836"/>
      <c r="U9" s="836"/>
      <c r="V9" s="836"/>
      <c r="W9" s="836"/>
      <c r="X9" s="836"/>
      <c r="Y9" s="836"/>
      <c r="Z9" s="837"/>
      <c r="AA9" s="838">
        <f>IF(data2!$B$2="要",data5!$AD$2,"")</f>
        <v>0</v>
      </c>
      <c r="AB9" s="839"/>
      <c r="AC9" s="839"/>
      <c r="AD9" s="839"/>
      <c r="AE9" s="839"/>
      <c r="AF9" s="839"/>
      <c r="AG9" s="839"/>
      <c r="AH9" s="839"/>
      <c r="AI9" s="839"/>
      <c r="AJ9" s="839"/>
      <c r="AK9" s="839"/>
      <c r="AL9" s="839"/>
      <c r="AM9" s="840"/>
      <c r="AN9" s="835">
        <f>IF(data2!$B$2="要",data5!$Q$2,"")</f>
        <v>1040000</v>
      </c>
      <c r="AO9" s="836"/>
      <c r="AP9" s="836"/>
      <c r="AQ9" s="836"/>
      <c r="AR9" s="836"/>
      <c r="AS9" s="836"/>
      <c r="AT9" s="836"/>
      <c r="AU9" s="836"/>
      <c r="AV9" s="836"/>
      <c r="AW9" s="836"/>
      <c r="AX9" s="836"/>
      <c r="AY9" s="836"/>
      <c r="AZ9" s="837"/>
      <c r="BA9" s="835" t="str">
        <f>IF(ライセンス2!$D$8="ok",IF(IF(data2!$B$2="否",data5!$U$2,data5!$Y$2)=0,"0",IF(data2!$B$2="否",data5!$U$2,data5!$Y$2)),"SAMPLE")</f>
        <v>SAMPLE</v>
      </c>
      <c r="BB9" s="836"/>
      <c r="BC9" s="836"/>
      <c r="BD9" s="836"/>
      <c r="BE9" s="836"/>
      <c r="BF9" s="836"/>
      <c r="BG9" s="836"/>
      <c r="BH9" s="836"/>
      <c r="BI9" s="836"/>
      <c r="BJ9" s="836"/>
      <c r="BK9" s="836"/>
      <c r="BL9" s="836"/>
      <c r="BM9" s="837"/>
      <c r="BN9" s="478"/>
      <c r="BO9" s="478"/>
      <c r="BP9" s="183"/>
      <c r="BQ9" s="821"/>
      <c r="BR9" s="822"/>
      <c r="BS9" s="822"/>
      <c r="BT9" s="822"/>
      <c r="BU9" s="822"/>
      <c r="BV9" s="822"/>
      <c r="BW9" s="822"/>
      <c r="BX9" s="822"/>
      <c r="BY9" s="822"/>
      <c r="BZ9" s="822"/>
      <c r="CA9" s="822"/>
      <c r="CB9" s="823"/>
      <c r="CC9" s="835">
        <f>data5!$D$2</f>
        <v>0</v>
      </c>
      <c r="CD9" s="836"/>
      <c r="CE9" s="836"/>
      <c r="CF9" s="836"/>
      <c r="CG9" s="836"/>
      <c r="CH9" s="836"/>
      <c r="CI9" s="836"/>
      <c r="CJ9" s="836"/>
      <c r="CK9" s="836"/>
      <c r="CL9" s="836"/>
      <c r="CM9" s="836"/>
      <c r="CN9" s="836"/>
      <c r="CO9" s="837"/>
      <c r="CP9" s="838">
        <f>IF(data2!$B$2="要",data5!$AD$2,"")</f>
        <v>0</v>
      </c>
      <c r="CQ9" s="839"/>
      <c r="CR9" s="839"/>
      <c r="CS9" s="839"/>
      <c r="CT9" s="839"/>
      <c r="CU9" s="839"/>
      <c r="CV9" s="839"/>
      <c r="CW9" s="839"/>
      <c r="CX9" s="839"/>
      <c r="CY9" s="839"/>
      <c r="CZ9" s="839"/>
      <c r="DA9" s="839"/>
      <c r="DB9" s="840"/>
      <c r="DC9" s="835">
        <f>IF(data2!$B$2="要",data5!$Q$2,"")</f>
        <v>1040000</v>
      </c>
      <c r="DD9" s="836"/>
      <c r="DE9" s="836"/>
      <c r="DF9" s="836"/>
      <c r="DG9" s="836"/>
      <c r="DH9" s="836"/>
      <c r="DI9" s="836"/>
      <c r="DJ9" s="836"/>
      <c r="DK9" s="836"/>
      <c r="DL9" s="836"/>
      <c r="DM9" s="836"/>
      <c r="DN9" s="836"/>
      <c r="DO9" s="837"/>
      <c r="DP9" s="835" t="str">
        <f>IF(ライセンス2!$D$8="ok",IF(IF(data2!$B$2="否",data5!$U$2,data5!$Y$2)=0,"0",IF(data2!$B$2="否",data5!$U$2,data5!$Y$2)),"SAMPLE")</f>
        <v>SAMPLE</v>
      </c>
      <c r="DQ9" s="836"/>
      <c r="DR9" s="836"/>
      <c r="DS9" s="836"/>
      <c r="DT9" s="836"/>
      <c r="DU9" s="836"/>
      <c r="DV9" s="836"/>
      <c r="DW9" s="836"/>
      <c r="DX9" s="836"/>
      <c r="DY9" s="836"/>
      <c r="DZ9" s="836"/>
      <c r="EA9" s="836"/>
      <c r="EB9" s="837"/>
    </row>
    <row r="10" spans="1:132" ht="19.5" customHeight="1" x14ac:dyDescent="0.2">
      <c r="A10" s="183"/>
      <c r="B10" s="1109" t="s">
        <v>621</v>
      </c>
      <c r="C10" s="1110"/>
      <c r="D10" s="1110"/>
      <c r="E10" s="1110"/>
      <c r="F10" s="1110"/>
      <c r="G10" s="1110"/>
      <c r="H10" s="1110"/>
      <c r="I10" s="1110"/>
      <c r="J10" s="1110"/>
      <c r="K10" s="1111" t="s">
        <v>628</v>
      </c>
      <c r="L10" s="1112"/>
      <c r="M10" s="1112"/>
      <c r="N10" s="1112"/>
      <c r="O10" s="1112"/>
      <c r="P10" s="1112"/>
      <c r="Q10" s="1112"/>
      <c r="R10" s="1112"/>
      <c r="S10" s="1113"/>
      <c r="T10" s="1120" t="s">
        <v>74</v>
      </c>
      <c r="U10" s="1121"/>
      <c r="V10" s="1121"/>
      <c r="W10" s="1121"/>
      <c r="X10" s="1121"/>
      <c r="Y10" s="1121"/>
      <c r="Z10" s="1121"/>
      <c r="AA10" s="1121"/>
      <c r="AB10" s="1121"/>
      <c r="AC10" s="1121"/>
      <c r="AD10" s="1121"/>
      <c r="AE10" s="1121"/>
      <c r="AF10" s="1121"/>
      <c r="AG10" s="1121"/>
      <c r="AH10" s="1121"/>
      <c r="AI10" s="1121"/>
      <c r="AJ10" s="1121"/>
      <c r="AK10" s="1121"/>
      <c r="AL10" s="1121"/>
      <c r="AM10" s="1121"/>
      <c r="AN10" s="1121"/>
      <c r="AO10" s="1121"/>
      <c r="AP10" s="1121"/>
      <c r="AQ10" s="1121"/>
      <c r="AR10" s="1121"/>
      <c r="AS10" s="1121"/>
      <c r="AT10" s="1122"/>
      <c r="AU10" s="842" t="s">
        <v>128</v>
      </c>
      <c r="AV10" s="842"/>
      <c r="AW10" s="842"/>
      <c r="AX10" s="842"/>
      <c r="AY10" s="843" t="s">
        <v>165</v>
      </c>
      <c r="AZ10" s="844"/>
      <c r="BA10" s="844"/>
      <c r="BB10" s="844"/>
      <c r="BC10" s="844"/>
      <c r="BD10" s="844"/>
      <c r="BE10" s="844"/>
      <c r="BF10" s="844"/>
      <c r="BG10" s="844"/>
      <c r="BH10" s="844"/>
      <c r="BI10" s="845"/>
      <c r="BJ10" s="829" t="s">
        <v>127</v>
      </c>
      <c r="BK10" s="829"/>
      <c r="BL10" s="829"/>
      <c r="BM10" s="830"/>
      <c r="BQ10" s="1109" t="s">
        <v>621</v>
      </c>
      <c r="BR10" s="1110"/>
      <c r="BS10" s="1110"/>
      <c r="BT10" s="1110"/>
      <c r="BU10" s="1110"/>
      <c r="BV10" s="1110"/>
      <c r="BW10" s="1110"/>
      <c r="BX10" s="1110"/>
      <c r="BY10" s="1110"/>
      <c r="BZ10" s="1111" t="s">
        <v>628</v>
      </c>
      <c r="CA10" s="1112"/>
      <c r="CB10" s="1112"/>
      <c r="CC10" s="1112"/>
      <c r="CD10" s="1112"/>
      <c r="CE10" s="1112"/>
      <c r="CF10" s="1112"/>
      <c r="CG10" s="1112"/>
      <c r="CH10" s="1113"/>
      <c r="CI10" s="1120" t="s">
        <v>74</v>
      </c>
      <c r="CJ10" s="1121"/>
      <c r="CK10" s="1121"/>
      <c r="CL10" s="1121"/>
      <c r="CM10" s="1121"/>
      <c r="CN10" s="1121"/>
      <c r="CO10" s="1121"/>
      <c r="CP10" s="1121"/>
      <c r="CQ10" s="1121"/>
      <c r="CR10" s="1121"/>
      <c r="CS10" s="1121"/>
      <c r="CT10" s="1121"/>
      <c r="CU10" s="1121"/>
      <c r="CV10" s="1121"/>
      <c r="CW10" s="1121"/>
      <c r="CX10" s="1121"/>
      <c r="CY10" s="1121"/>
      <c r="CZ10" s="1121"/>
      <c r="DA10" s="1121"/>
      <c r="DB10" s="1121"/>
      <c r="DC10" s="1121"/>
      <c r="DD10" s="1121"/>
      <c r="DE10" s="1121"/>
      <c r="DF10" s="1121"/>
      <c r="DG10" s="1121"/>
      <c r="DH10" s="1121"/>
      <c r="DI10" s="1122"/>
      <c r="DJ10" s="842" t="s">
        <v>128</v>
      </c>
      <c r="DK10" s="842"/>
      <c r="DL10" s="842"/>
      <c r="DM10" s="842"/>
      <c r="DN10" s="843" t="s">
        <v>165</v>
      </c>
      <c r="DO10" s="844"/>
      <c r="DP10" s="844"/>
      <c r="DQ10" s="844"/>
      <c r="DR10" s="844"/>
      <c r="DS10" s="844"/>
      <c r="DT10" s="844"/>
      <c r="DU10" s="844"/>
      <c r="DV10" s="844"/>
      <c r="DW10" s="844"/>
      <c r="DX10" s="845"/>
      <c r="DY10" s="829" t="s">
        <v>127</v>
      </c>
      <c r="DZ10" s="829"/>
      <c r="EA10" s="829"/>
      <c r="EB10" s="830"/>
    </row>
    <row r="11" spans="1:132" ht="13.5" customHeight="1" x14ac:dyDescent="0.25">
      <c r="A11" s="183"/>
      <c r="B11" s="1123" t="s">
        <v>162</v>
      </c>
      <c r="C11" s="1124"/>
      <c r="D11" s="1124"/>
      <c r="E11" s="1124"/>
      <c r="F11" s="1124"/>
      <c r="G11" s="1124"/>
      <c r="H11" s="1127" t="s">
        <v>4</v>
      </c>
      <c r="I11" s="1127"/>
      <c r="J11" s="1127"/>
      <c r="K11" s="1114"/>
      <c r="L11" s="1115"/>
      <c r="M11" s="1115"/>
      <c r="N11" s="1115"/>
      <c r="O11" s="1115"/>
      <c r="P11" s="1115"/>
      <c r="Q11" s="1115"/>
      <c r="R11" s="1115"/>
      <c r="S11" s="1116"/>
      <c r="T11" s="1128" t="s">
        <v>622</v>
      </c>
      <c r="U11" s="1129"/>
      <c r="V11" s="1129"/>
      <c r="W11" s="1129"/>
      <c r="X11" s="1129"/>
      <c r="Y11" s="1129"/>
      <c r="Z11" s="1129"/>
      <c r="AA11" s="1129"/>
      <c r="AB11" s="1129"/>
      <c r="AC11" s="1129"/>
      <c r="AD11" s="1129"/>
      <c r="AE11" s="1129"/>
      <c r="AF11" s="1129"/>
      <c r="AG11" s="1129"/>
      <c r="AH11" s="1129"/>
      <c r="AI11" s="1129"/>
      <c r="AJ11" s="1129"/>
      <c r="AK11" s="1129"/>
      <c r="AL11" s="1129"/>
      <c r="AM11" s="1129"/>
      <c r="AN11" s="1129"/>
      <c r="AO11" s="1129"/>
      <c r="AP11" s="1129"/>
      <c r="AQ11" s="1129"/>
      <c r="AR11" s="1129"/>
      <c r="AS11" s="1129"/>
      <c r="AT11" s="1130"/>
      <c r="AU11" s="842"/>
      <c r="AV11" s="842"/>
      <c r="AW11" s="842"/>
      <c r="AX11" s="842"/>
      <c r="AY11" s="846"/>
      <c r="AZ11" s="847"/>
      <c r="BA11" s="847"/>
      <c r="BB11" s="847"/>
      <c r="BC11" s="847"/>
      <c r="BD11" s="847"/>
      <c r="BE11" s="847"/>
      <c r="BF11" s="847"/>
      <c r="BG11" s="847"/>
      <c r="BH11" s="847"/>
      <c r="BI11" s="848"/>
      <c r="BJ11" s="831"/>
      <c r="BK11" s="831"/>
      <c r="BL11" s="831"/>
      <c r="BM11" s="832"/>
      <c r="BQ11" s="1123" t="s">
        <v>162</v>
      </c>
      <c r="BR11" s="1124"/>
      <c r="BS11" s="1124"/>
      <c r="BT11" s="1124"/>
      <c r="BU11" s="1124"/>
      <c r="BV11" s="1124"/>
      <c r="BW11" s="1127" t="s">
        <v>4</v>
      </c>
      <c r="BX11" s="1127"/>
      <c r="BY11" s="1127"/>
      <c r="BZ11" s="1114"/>
      <c r="CA11" s="1115"/>
      <c r="CB11" s="1115"/>
      <c r="CC11" s="1115"/>
      <c r="CD11" s="1115"/>
      <c r="CE11" s="1115"/>
      <c r="CF11" s="1115"/>
      <c r="CG11" s="1115"/>
      <c r="CH11" s="1116"/>
      <c r="CI11" s="1128" t="s">
        <v>622</v>
      </c>
      <c r="CJ11" s="1129"/>
      <c r="CK11" s="1129"/>
      <c r="CL11" s="1129"/>
      <c r="CM11" s="1129"/>
      <c r="CN11" s="1129"/>
      <c r="CO11" s="1129"/>
      <c r="CP11" s="1129"/>
      <c r="CQ11" s="1129"/>
      <c r="CR11" s="1129"/>
      <c r="CS11" s="1129"/>
      <c r="CT11" s="1129"/>
      <c r="CU11" s="1129"/>
      <c r="CV11" s="1129"/>
      <c r="CW11" s="1129"/>
      <c r="CX11" s="1129"/>
      <c r="CY11" s="1129"/>
      <c r="CZ11" s="1129"/>
      <c r="DA11" s="1129"/>
      <c r="DB11" s="1129"/>
      <c r="DC11" s="1129"/>
      <c r="DD11" s="1129"/>
      <c r="DE11" s="1129"/>
      <c r="DF11" s="1129"/>
      <c r="DG11" s="1129"/>
      <c r="DH11" s="1129"/>
      <c r="DI11" s="1130"/>
      <c r="DJ11" s="842"/>
      <c r="DK11" s="842"/>
      <c r="DL11" s="842"/>
      <c r="DM11" s="842"/>
      <c r="DN11" s="846"/>
      <c r="DO11" s="847"/>
      <c r="DP11" s="847"/>
      <c r="DQ11" s="847"/>
      <c r="DR11" s="847"/>
      <c r="DS11" s="847"/>
      <c r="DT11" s="847"/>
      <c r="DU11" s="847"/>
      <c r="DV11" s="847"/>
      <c r="DW11" s="847"/>
      <c r="DX11" s="848"/>
      <c r="DY11" s="831"/>
      <c r="DZ11" s="831"/>
      <c r="EA11" s="831"/>
      <c r="EB11" s="832"/>
    </row>
    <row r="12" spans="1:132" ht="21" customHeight="1" x14ac:dyDescent="0.25">
      <c r="A12" s="183"/>
      <c r="B12" s="1125"/>
      <c r="C12" s="1126"/>
      <c r="D12" s="1126"/>
      <c r="E12" s="1126"/>
      <c r="F12" s="1126"/>
      <c r="G12" s="1126"/>
      <c r="H12" s="1127"/>
      <c r="I12" s="1127"/>
      <c r="J12" s="1127"/>
      <c r="K12" s="1117"/>
      <c r="L12" s="1118"/>
      <c r="M12" s="1118"/>
      <c r="N12" s="1118"/>
      <c r="O12" s="1118"/>
      <c r="P12" s="1118"/>
      <c r="Q12" s="1118"/>
      <c r="R12" s="1118"/>
      <c r="S12" s="1119"/>
      <c r="T12" s="1128" t="s">
        <v>75</v>
      </c>
      <c r="U12" s="1129"/>
      <c r="V12" s="1129"/>
      <c r="W12" s="1129"/>
      <c r="X12" s="1129"/>
      <c r="Y12" s="1130"/>
      <c r="Z12" s="1128" t="s">
        <v>77</v>
      </c>
      <c r="AA12" s="1129"/>
      <c r="AB12" s="1129"/>
      <c r="AC12" s="1129"/>
      <c r="AD12" s="1129"/>
      <c r="AE12" s="1129"/>
      <c r="AF12" s="1129"/>
      <c r="AG12" s="1129"/>
      <c r="AH12" s="1130"/>
      <c r="AI12" s="1128" t="s">
        <v>76</v>
      </c>
      <c r="AJ12" s="1129"/>
      <c r="AK12" s="1129"/>
      <c r="AL12" s="1129"/>
      <c r="AM12" s="1129"/>
      <c r="AN12" s="1130"/>
      <c r="AO12" s="1128" t="s">
        <v>730</v>
      </c>
      <c r="AP12" s="1129"/>
      <c r="AQ12" s="1129"/>
      <c r="AR12" s="1129"/>
      <c r="AS12" s="1129"/>
      <c r="AT12" s="1130"/>
      <c r="AU12" s="842"/>
      <c r="AV12" s="842"/>
      <c r="AW12" s="842"/>
      <c r="AX12" s="842"/>
      <c r="AY12" s="849" t="s">
        <v>129</v>
      </c>
      <c r="AZ12" s="850"/>
      <c r="BA12" s="850"/>
      <c r="BB12" s="850"/>
      <c r="BC12" s="850"/>
      <c r="BD12" s="850"/>
      <c r="BE12" s="851"/>
      <c r="BF12" s="841" t="s">
        <v>88</v>
      </c>
      <c r="BG12" s="841"/>
      <c r="BH12" s="841"/>
      <c r="BI12" s="841"/>
      <c r="BJ12" s="833"/>
      <c r="BK12" s="833"/>
      <c r="BL12" s="833"/>
      <c r="BM12" s="834"/>
      <c r="BQ12" s="1125"/>
      <c r="BR12" s="1126"/>
      <c r="BS12" s="1126"/>
      <c r="BT12" s="1126"/>
      <c r="BU12" s="1126"/>
      <c r="BV12" s="1126"/>
      <c r="BW12" s="1127"/>
      <c r="BX12" s="1127"/>
      <c r="BY12" s="1127"/>
      <c r="BZ12" s="1117"/>
      <c r="CA12" s="1118"/>
      <c r="CB12" s="1118"/>
      <c r="CC12" s="1118"/>
      <c r="CD12" s="1118"/>
      <c r="CE12" s="1118"/>
      <c r="CF12" s="1118"/>
      <c r="CG12" s="1118"/>
      <c r="CH12" s="1119"/>
      <c r="CI12" s="1128" t="s">
        <v>75</v>
      </c>
      <c r="CJ12" s="1129"/>
      <c r="CK12" s="1129"/>
      <c r="CL12" s="1129"/>
      <c r="CM12" s="1129"/>
      <c r="CN12" s="1130"/>
      <c r="CO12" s="1128" t="s">
        <v>77</v>
      </c>
      <c r="CP12" s="1129"/>
      <c r="CQ12" s="1129"/>
      <c r="CR12" s="1129"/>
      <c r="CS12" s="1129"/>
      <c r="CT12" s="1129"/>
      <c r="CU12" s="1129"/>
      <c r="CV12" s="1129"/>
      <c r="CW12" s="1130"/>
      <c r="CX12" s="1128" t="s">
        <v>76</v>
      </c>
      <c r="CY12" s="1129"/>
      <c r="CZ12" s="1129"/>
      <c r="DA12" s="1129"/>
      <c r="DB12" s="1129"/>
      <c r="DC12" s="1130"/>
      <c r="DD12" s="1128" t="s">
        <v>730</v>
      </c>
      <c r="DE12" s="1129"/>
      <c r="DF12" s="1129"/>
      <c r="DG12" s="1129"/>
      <c r="DH12" s="1129"/>
      <c r="DI12" s="1130"/>
      <c r="DJ12" s="842"/>
      <c r="DK12" s="842"/>
      <c r="DL12" s="842"/>
      <c r="DM12" s="842"/>
      <c r="DN12" s="849" t="s">
        <v>129</v>
      </c>
      <c r="DO12" s="850"/>
      <c r="DP12" s="850"/>
      <c r="DQ12" s="850"/>
      <c r="DR12" s="850"/>
      <c r="DS12" s="850"/>
      <c r="DT12" s="851"/>
      <c r="DU12" s="841" t="s">
        <v>88</v>
      </c>
      <c r="DV12" s="841"/>
      <c r="DW12" s="841"/>
      <c r="DX12" s="841"/>
      <c r="DY12" s="833"/>
      <c r="DZ12" s="833"/>
      <c r="EA12" s="833"/>
      <c r="EB12" s="834"/>
    </row>
    <row r="13" spans="1:132" ht="16.5" customHeight="1" x14ac:dyDescent="0.25">
      <c r="A13" s="183"/>
      <c r="B13" s="868" t="s">
        <v>55</v>
      </c>
      <c r="C13" s="869"/>
      <c r="D13" s="870"/>
      <c r="E13" s="868" t="s">
        <v>56</v>
      </c>
      <c r="F13" s="869"/>
      <c r="G13" s="869"/>
      <c r="H13" s="852"/>
      <c r="I13" s="853"/>
      <c r="J13" s="853"/>
      <c r="K13" s="479"/>
      <c r="L13" s="51"/>
      <c r="M13" s="51"/>
      <c r="N13" s="584"/>
      <c r="O13" s="584"/>
      <c r="P13" s="584"/>
      <c r="Q13" s="584"/>
      <c r="R13" s="584"/>
      <c r="S13" s="480" t="s">
        <v>70</v>
      </c>
      <c r="T13" s="827" t="s">
        <v>5</v>
      </c>
      <c r="U13" s="768"/>
      <c r="V13" s="768"/>
      <c r="W13" s="769"/>
      <c r="X13" s="854" t="s">
        <v>57</v>
      </c>
      <c r="Y13" s="855"/>
      <c r="Z13" s="585"/>
      <c r="AA13" s="586"/>
      <c r="AB13" s="586" t="s">
        <v>71</v>
      </c>
      <c r="AC13" s="1143" t="s">
        <v>72</v>
      </c>
      <c r="AD13" s="1144"/>
      <c r="AE13" s="1144"/>
      <c r="AF13" s="1145"/>
      <c r="AG13" s="1146" t="s">
        <v>57</v>
      </c>
      <c r="AH13" s="1147"/>
      <c r="AI13" s="827" t="s">
        <v>106</v>
      </c>
      <c r="AJ13" s="768"/>
      <c r="AK13" s="768"/>
      <c r="AL13" s="769"/>
      <c r="AM13" s="854" t="s">
        <v>107</v>
      </c>
      <c r="AN13" s="855"/>
      <c r="AO13" s="827" t="s">
        <v>106</v>
      </c>
      <c r="AP13" s="768"/>
      <c r="AQ13" s="768"/>
      <c r="AR13" s="769"/>
      <c r="AS13" s="854" t="s">
        <v>107</v>
      </c>
      <c r="AT13" s="855"/>
      <c r="AU13" s="827" t="s">
        <v>93</v>
      </c>
      <c r="AV13" s="768"/>
      <c r="AW13" s="768"/>
      <c r="AX13" s="769"/>
      <c r="AY13" s="827" t="s">
        <v>71</v>
      </c>
      <c r="AZ13" s="768"/>
      <c r="BA13" s="828"/>
      <c r="BB13" s="767" t="s">
        <v>93</v>
      </c>
      <c r="BC13" s="768"/>
      <c r="BD13" s="768"/>
      <c r="BE13" s="769"/>
      <c r="BF13" s="827" t="s">
        <v>93</v>
      </c>
      <c r="BG13" s="768"/>
      <c r="BH13" s="768"/>
      <c r="BI13" s="769"/>
      <c r="BJ13" s="827" t="s">
        <v>93</v>
      </c>
      <c r="BK13" s="768"/>
      <c r="BL13" s="768"/>
      <c r="BM13" s="769"/>
      <c r="BQ13" s="868" t="s">
        <v>55</v>
      </c>
      <c r="BR13" s="869"/>
      <c r="BS13" s="870"/>
      <c r="BT13" s="868" t="s">
        <v>56</v>
      </c>
      <c r="BU13" s="869"/>
      <c r="BV13" s="869"/>
      <c r="BW13" s="852"/>
      <c r="BX13" s="853"/>
      <c r="BY13" s="853"/>
      <c r="BZ13" s="479"/>
      <c r="CA13" s="51"/>
      <c r="CB13" s="51"/>
      <c r="CC13" s="584"/>
      <c r="CD13" s="584"/>
      <c r="CE13" s="584"/>
      <c r="CF13" s="584"/>
      <c r="CG13" s="584"/>
      <c r="CH13" s="480" t="s">
        <v>70</v>
      </c>
      <c r="CI13" s="827" t="s">
        <v>5</v>
      </c>
      <c r="CJ13" s="768"/>
      <c r="CK13" s="768"/>
      <c r="CL13" s="769"/>
      <c r="CM13" s="854" t="s">
        <v>57</v>
      </c>
      <c r="CN13" s="855"/>
      <c r="CO13" s="585"/>
      <c r="CP13" s="586"/>
      <c r="CQ13" s="586" t="s">
        <v>71</v>
      </c>
      <c r="CR13" s="1143" t="s">
        <v>72</v>
      </c>
      <c r="CS13" s="1144"/>
      <c r="CT13" s="1144"/>
      <c r="CU13" s="1145"/>
      <c r="CV13" s="1146" t="s">
        <v>57</v>
      </c>
      <c r="CW13" s="1147"/>
      <c r="CX13" s="827" t="s">
        <v>106</v>
      </c>
      <c r="CY13" s="768"/>
      <c r="CZ13" s="768"/>
      <c r="DA13" s="769"/>
      <c r="DB13" s="854" t="s">
        <v>107</v>
      </c>
      <c r="DC13" s="855"/>
      <c r="DD13" s="827" t="s">
        <v>106</v>
      </c>
      <c r="DE13" s="768"/>
      <c r="DF13" s="768"/>
      <c r="DG13" s="769"/>
      <c r="DH13" s="854" t="s">
        <v>107</v>
      </c>
      <c r="DI13" s="855"/>
      <c r="DJ13" s="827" t="s">
        <v>93</v>
      </c>
      <c r="DK13" s="768"/>
      <c r="DL13" s="768"/>
      <c r="DM13" s="769"/>
      <c r="DN13" s="827" t="s">
        <v>71</v>
      </c>
      <c r="DO13" s="768"/>
      <c r="DP13" s="828"/>
      <c r="DQ13" s="767" t="s">
        <v>93</v>
      </c>
      <c r="DR13" s="768"/>
      <c r="DS13" s="768"/>
      <c r="DT13" s="769"/>
      <c r="DU13" s="827" t="s">
        <v>93</v>
      </c>
      <c r="DV13" s="768"/>
      <c r="DW13" s="768"/>
      <c r="DX13" s="769"/>
      <c r="DY13" s="827" t="s">
        <v>93</v>
      </c>
      <c r="DZ13" s="768"/>
      <c r="EA13" s="768"/>
      <c r="EB13" s="769"/>
    </row>
    <row r="14" spans="1:132" ht="7.5" customHeight="1" x14ac:dyDescent="0.25">
      <c r="A14" s="183"/>
      <c r="B14" s="1148" t="str">
        <f>IF(OR(data4!$R$5="一般の控除対象配偶者",data4!$R$5="老人控除対象配偶者"),"○","")</f>
        <v/>
      </c>
      <c r="C14" s="1149"/>
      <c r="D14" s="1150"/>
      <c r="E14" s="1148"/>
      <c r="F14" s="1149"/>
      <c r="G14" s="1149"/>
      <c r="H14" s="1157" t="str">
        <f>IF(data4!$R$5="老人控除対象配偶者","○","")</f>
        <v/>
      </c>
      <c r="I14" s="1157"/>
      <c r="J14" s="1158"/>
      <c r="K14" s="1159">
        <f>data5!$K$2+data5!$L$2</f>
        <v>0</v>
      </c>
      <c r="L14" s="1160"/>
      <c r="M14" s="1160"/>
      <c r="N14" s="1160"/>
      <c r="O14" s="1160"/>
      <c r="P14" s="1160"/>
      <c r="Q14" s="1160"/>
      <c r="R14" s="1160"/>
      <c r="S14" s="1161"/>
      <c r="T14" s="858">
        <f>data4!$AQ$7</f>
        <v>0</v>
      </c>
      <c r="U14" s="865"/>
      <c r="V14" s="865"/>
      <c r="W14" s="865"/>
      <c r="X14" s="858"/>
      <c r="Y14" s="871"/>
      <c r="Z14" s="858">
        <f>data4!$AR$7</f>
        <v>0</v>
      </c>
      <c r="AA14" s="865"/>
      <c r="AB14" s="866"/>
      <c r="AC14" s="1165">
        <f>data4!$AS$7+data4!$AR$7</f>
        <v>0</v>
      </c>
      <c r="AD14" s="876"/>
      <c r="AE14" s="876"/>
      <c r="AF14" s="1166"/>
      <c r="AG14" s="603"/>
      <c r="AH14" s="604"/>
      <c r="AI14" s="856">
        <f>data4!$AT$7</f>
        <v>0</v>
      </c>
      <c r="AJ14" s="856"/>
      <c r="AK14" s="856"/>
      <c r="AL14" s="856"/>
      <c r="AM14" s="605"/>
      <c r="AN14" s="606"/>
      <c r="AO14" s="856">
        <f>data4!$AU$7</f>
        <v>0</v>
      </c>
      <c r="AP14" s="856"/>
      <c r="AQ14" s="856"/>
      <c r="AR14" s="856"/>
      <c r="AS14" s="605"/>
      <c r="AT14" s="606"/>
      <c r="AU14" s="858">
        <f>data4!$AI$7</f>
        <v>0</v>
      </c>
      <c r="AV14" s="859"/>
      <c r="AW14" s="859"/>
      <c r="AX14" s="860"/>
      <c r="AY14" s="858">
        <f>data4!$BZ$7</f>
        <v>0</v>
      </c>
      <c r="AZ14" s="865"/>
      <c r="BA14" s="866"/>
      <c r="BB14" s="872">
        <f>data4!$CA$7+data4!$BZ$7</f>
        <v>0</v>
      </c>
      <c r="BC14" s="865"/>
      <c r="BD14" s="865"/>
      <c r="BE14" s="871"/>
      <c r="BF14" s="858">
        <f>data4!$CB$7</f>
        <v>0</v>
      </c>
      <c r="BG14" s="865"/>
      <c r="BH14" s="865"/>
      <c r="BI14" s="871"/>
      <c r="BJ14" s="858">
        <f>data4!$CP$6</f>
        <v>0</v>
      </c>
      <c r="BK14" s="865"/>
      <c r="BL14" s="865"/>
      <c r="BM14" s="871"/>
      <c r="BQ14" s="1148" t="str">
        <f>IF(OR(data4!$R$5="一般の控除対象配偶者",data4!$R$5="老人控除対象配偶者"),"○","")</f>
        <v/>
      </c>
      <c r="BR14" s="1149"/>
      <c r="BS14" s="1150"/>
      <c r="BT14" s="1148"/>
      <c r="BU14" s="1149"/>
      <c r="BV14" s="1149"/>
      <c r="BW14" s="1157" t="str">
        <f>IF(data4!$R$5="老人控除対象配偶者","○","")</f>
        <v/>
      </c>
      <c r="BX14" s="1157"/>
      <c r="BY14" s="1158"/>
      <c r="BZ14" s="1159">
        <f>data5!$K$2+data5!$L$2</f>
        <v>0</v>
      </c>
      <c r="CA14" s="1160"/>
      <c r="CB14" s="1160"/>
      <c r="CC14" s="1160"/>
      <c r="CD14" s="1160"/>
      <c r="CE14" s="1160"/>
      <c r="CF14" s="1160"/>
      <c r="CG14" s="1160"/>
      <c r="CH14" s="1161"/>
      <c r="CI14" s="858">
        <f>data4!$AQ$7</f>
        <v>0</v>
      </c>
      <c r="CJ14" s="865"/>
      <c r="CK14" s="865"/>
      <c r="CL14" s="865"/>
      <c r="CM14" s="858"/>
      <c r="CN14" s="871"/>
      <c r="CO14" s="858">
        <f>data4!$AR$7</f>
        <v>0</v>
      </c>
      <c r="CP14" s="865"/>
      <c r="CQ14" s="866"/>
      <c r="CR14" s="1165">
        <f>data4!$AS$7+data4!$AR$7</f>
        <v>0</v>
      </c>
      <c r="CS14" s="876"/>
      <c r="CT14" s="876"/>
      <c r="CU14" s="1166"/>
      <c r="CV14" s="603"/>
      <c r="CW14" s="604"/>
      <c r="CX14" s="856">
        <f>data4!$AT$7</f>
        <v>0</v>
      </c>
      <c r="CY14" s="856"/>
      <c r="CZ14" s="856"/>
      <c r="DA14" s="856"/>
      <c r="DB14" s="605"/>
      <c r="DC14" s="606"/>
      <c r="DD14" s="856">
        <f>data4!$AU$7</f>
        <v>0</v>
      </c>
      <c r="DE14" s="856"/>
      <c r="DF14" s="856"/>
      <c r="DG14" s="856"/>
      <c r="DH14" s="605"/>
      <c r="DI14" s="606"/>
      <c r="DJ14" s="858">
        <f>data4!$AI$7</f>
        <v>0</v>
      </c>
      <c r="DK14" s="859"/>
      <c r="DL14" s="859"/>
      <c r="DM14" s="860"/>
      <c r="DN14" s="858">
        <f>data4!$BZ$7</f>
        <v>0</v>
      </c>
      <c r="DO14" s="865"/>
      <c r="DP14" s="866"/>
      <c r="DQ14" s="872">
        <f>data4!$CA$7+data4!$BZ$7</f>
        <v>0</v>
      </c>
      <c r="DR14" s="865"/>
      <c r="DS14" s="865"/>
      <c r="DT14" s="871"/>
      <c r="DU14" s="858">
        <f>data4!$CB$7</f>
        <v>0</v>
      </c>
      <c r="DV14" s="865"/>
      <c r="DW14" s="865"/>
      <c r="DX14" s="871"/>
      <c r="DY14" s="858">
        <f>data4!$CP$6</f>
        <v>0</v>
      </c>
      <c r="DZ14" s="865"/>
      <c r="EA14" s="865"/>
      <c r="EB14" s="871"/>
    </row>
    <row r="15" spans="1:132" ht="13.5" customHeight="1" x14ac:dyDescent="0.25">
      <c r="A15" s="183"/>
      <c r="B15" s="1151"/>
      <c r="C15" s="1152"/>
      <c r="D15" s="1153"/>
      <c r="E15" s="1151"/>
      <c r="F15" s="1152"/>
      <c r="G15" s="1152"/>
      <c r="H15" s="1157"/>
      <c r="I15" s="1157"/>
      <c r="J15" s="1158"/>
      <c r="K15" s="1159"/>
      <c r="L15" s="1160"/>
      <c r="M15" s="1160"/>
      <c r="N15" s="1160"/>
      <c r="O15" s="1160"/>
      <c r="P15" s="1160"/>
      <c r="Q15" s="1160"/>
      <c r="R15" s="1160"/>
      <c r="S15" s="1161"/>
      <c r="T15" s="858"/>
      <c r="U15" s="865"/>
      <c r="V15" s="865"/>
      <c r="W15" s="865"/>
      <c r="X15" s="858"/>
      <c r="Y15" s="871"/>
      <c r="Z15" s="858"/>
      <c r="AA15" s="865"/>
      <c r="AB15" s="866"/>
      <c r="AC15" s="1165"/>
      <c r="AD15" s="876"/>
      <c r="AE15" s="876"/>
      <c r="AF15" s="1166"/>
      <c r="AG15" s="603"/>
      <c r="AH15" s="604"/>
      <c r="AI15" s="857"/>
      <c r="AJ15" s="857"/>
      <c r="AK15" s="857"/>
      <c r="AL15" s="857"/>
      <c r="AM15" s="605"/>
      <c r="AN15" s="606"/>
      <c r="AO15" s="857"/>
      <c r="AP15" s="857"/>
      <c r="AQ15" s="857"/>
      <c r="AR15" s="857"/>
      <c r="AS15" s="605"/>
      <c r="AT15" s="606"/>
      <c r="AU15" s="861"/>
      <c r="AV15" s="859"/>
      <c r="AW15" s="859"/>
      <c r="AX15" s="860"/>
      <c r="AY15" s="858"/>
      <c r="AZ15" s="865"/>
      <c r="BA15" s="866"/>
      <c r="BB15" s="872"/>
      <c r="BC15" s="865"/>
      <c r="BD15" s="865"/>
      <c r="BE15" s="871"/>
      <c r="BF15" s="858"/>
      <c r="BG15" s="865"/>
      <c r="BH15" s="865"/>
      <c r="BI15" s="871"/>
      <c r="BJ15" s="858"/>
      <c r="BK15" s="865"/>
      <c r="BL15" s="865"/>
      <c r="BM15" s="871"/>
      <c r="BQ15" s="1151"/>
      <c r="BR15" s="1152"/>
      <c r="BS15" s="1153"/>
      <c r="BT15" s="1151"/>
      <c r="BU15" s="1152"/>
      <c r="BV15" s="1152"/>
      <c r="BW15" s="1157"/>
      <c r="BX15" s="1157"/>
      <c r="BY15" s="1158"/>
      <c r="BZ15" s="1159"/>
      <c r="CA15" s="1160"/>
      <c r="CB15" s="1160"/>
      <c r="CC15" s="1160"/>
      <c r="CD15" s="1160"/>
      <c r="CE15" s="1160"/>
      <c r="CF15" s="1160"/>
      <c r="CG15" s="1160"/>
      <c r="CH15" s="1161"/>
      <c r="CI15" s="858"/>
      <c r="CJ15" s="865"/>
      <c r="CK15" s="865"/>
      <c r="CL15" s="865"/>
      <c r="CM15" s="858"/>
      <c r="CN15" s="871"/>
      <c r="CO15" s="858"/>
      <c r="CP15" s="865"/>
      <c r="CQ15" s="866"/>
      <c r="CR15" s="1165"/>
      <c r="CS15" s="876"/>
      <c r="CT15" s="876"/>
      <c r="CU15" s="1166"/>
      <c r="CV15" s="603"/>
      <c r="CW15" s="604"/>
      <c r="CX15" s="857"/>
      <c r="CY15" s="857"/>
      <c r="CZ15" s="857"/>
      <c r="DA15" s="857"/>
      <c r="DB15" s="605"/>
      <c r="DC15" s="606"/>
      <c r="DD15" s="857"/>
      <c r="DE15" s="857"/>
      <c r="DF15" s="857"/>
      <c r="DG15" s="857"/>
      <c r="DH15" s="605"/>
      <c r="DI15" s="606"/>
      <c r="DJ15" s="861"/>
      <c r="DK15" s="859"/>
      <c r="DL15" s="859"/>
      <c r="DM15" s="860"/>
      <c r="DN15" s="858"/>
      <c r="DO15" s="865"/>
      <c r="DP15" s="866"/>
      <c r="DQ15" s="872"/>
      <c r="DR15" s="865"/>
      <c r="DS15" s="865"/>
      <c r="DT15" s="871"/>
      <c r="DU15" s="858"/>
      <c r="DV15" s="865"/>
      <c r="DW15" s="865"/>
      <c r="DX15" s="871"/>
      <c r="DY15" s="858"/>
      <c r="DZ15" s="865"/>
      <c r="EA15" s="865"/>
      <c r="EB15" s="871"/>
    </row>
    <row r="16" spans="1:132" ht="20.25" customHeight="1" x14ac:dyDescent="0.25">
      <c r="A16" s="183"/>
      <c r="B16" s="1154"/>
      <c r="C16" s="1155"/>
      <c r="D16" s="1156"/>
      <c r="E16" s="1154"/>
      <c r="F16" s="1155"/>
      <c r="G16" s="1155"/>
      <c r="H16" s="1157"/>
      <c r="I16" s="1157"/>
      <c r="J16" s="1158"/>
      <c r="K16" s="1162"/>
      <c r="L16" s="1163"/>
      <c r="M16" s="1163"/>
      <c r="N16" s="1163"/>
      <c r="O16" s="1163"/>
      <c r="P16" s="1163"/>
      <c r="Q16" s="1163"/>
      <c r="R16" s="1163"/>
      <c r="S16" s="1164"/>
      <c r="T16" s="858"/>
      <c r="U16" s="865"/>
      <c r="V16" s="865"/>
      <c r="W16" s="822"/>
      <c r="X16" s="821"/>
      <c r="Y16" s="823"/>
      <c r="Z16" s="821"/>
      <c r="AA16" s="822"/>
      <c r="AB16" s="867"/>
      <c r="AC16" s="1167"/>
      <c r="AD16" s="878"/>
      <c r="AE16" s="878"/>
      <c r="AF16" s="1168"/>
      <c r="AG16" s="607"/>
      <c r="AH16" s="608"/>
      <c r="AI16" s="857"/>
      <c r="AJ16" s="857"/>
      <c r="AK16" s="857"/>
      <c r="AL16" s="857"/>
      <c r="AM16" s="609"/>
      <c r="AN16" s="610"/>
      <c r="AO16" s="857"/>
      <c r="AP16" s="857"/>
      <c r="AQ16" s="857"/>
      <c r="AR16" s="857"/>
      <c r="AS16" s="609"/>
      <c r="AT16" s="610"/>
      <c r="AU16" s="862"/>
      <c r="AV16" s="863"/>
      <c r="AW16" s="863"/>
      <c r="AX16" s="864"/>
      <c r="AY16" s="821"/>
      <c r="AZ16" s="822"/>
      <c r="BA16" s="867"/>
      <c r="BB16" s="873"/>
      <c r="BC16" s="822"/>
      <c r="BD16" s="822"/>
      <c r="BE16" s="823"/>
      <c r="BF16" s="821"/>
      <c r="BG16" s="822"/>
      <c r="BH16" s="822"/>
      <c r="BI16" s="823"/>
      <c r="BJ16" s="821"/>
      <c r="BK16" s="822"/>
      <c r="BL16" s="822"/>
      <c r="BM16" s="823"/>
      <c r="BQ16" s="1154"/>
      <c r="BR16" s="1155"/>
      <c r="BS16" s="1156"/>
      <c r="BT16" s="1154"/>
      <c r="BU16" s="1155"/>
      <c r="BV16" s="1155"/>
      <c r="BW16" s="1157"/>
      <c r="BX16" s="1157"/>
      <c r="BY16" s="1158"/>
      <c r="BZ16" s="1162"/>
      <c r="CA16" s="1163"/>
      <c r="CB16" s="1163"/>
      <c r="CC16" s="1163"/>
      <c r="CD16" s="1163"/>
      <c r="CE16" s="1163"/>
      <c r="CF16" s="1163"/>
      <c r="CG16" s="1163"/>
      <c r="CH16" s="1164"/>
      <c r="CI16" s="858"/>
      <c r="CJ16" s="865"/>
      <c r="CK16" s="865"/>
      <c r="CL16" s="822"/>
      <c r="CM16" s="821"/>
      <c r="CN16" s="823"/>
      <c r="CO16" s="821"/>
      <c r="CP16" s="822"/>
      <c r="CQ16" s="867"/>
      <c r="CR16" s="1167"/>
      <c r="CS16" s="878"/>
      <c r="CT16" s="878"/>
      <c r="CU16" s="1168"/>
      <c r="CV16" s="607"/>
      <c r="CW16" s="608"/>
      <c r="CX16" s="857"/>
      <c r="CY16" s="857"/>
      <c r="CZ16" s="857"/>
      <c r="DA16" s="857"/>
      <c r="DB16" s="609"/>
      <c r="DC16" s="610"/>
      <c r="DD16" s="857"/>
      <c r="DE16" s="857"/>
      <c r="DF16" s="857"/>
      <c r="DG16" s="857"/>
      <c r="DH16" s="609"/>
      <c r="DI16" s="610"/>
      <c r="DJ16" s="862"/>
      <c r="DK16" s="863"/>
      <c r="DL16" s="863"/>
      <c r="DM16" s="864"/>
      <c r="DN16" s="821"/>
      <c r="DO16" s="822"/>
      <c r="DP16" s="867"/>
      <c r="DQ16" s="873"/>
      <c r="DR16" s="822"/>
      <c r="DS16" s="822"/>
      <c r="DT16" s="823"/>
      <c r="DU16" s="821"/>
      <c r="DV16" s="822"/>
      <c r="DW16" s="822"/>
      <c r="DX16" s="823"/>
      <c r="DY16" s="821"/>
      <c r="DZ16" s="822"/>
      <c r="EA16" s="822"/>
      <c r="EB16" s="823"/>
    </row>
    <row r="17" spans="1:132" ht="21" customHeight="1" x14ac:dyDescent="0.25">
      <c r="A17" s="183"/>
      <c r="B17" s="1169" t="s">
        <v>726</v>
      </c>
      <c r="C17" s="1169"/>
      <c r="D17" s="1169"/>
      <c r="E17" s="1169"/>
      <c r="F17" s="1169"/>
      <c r="G17" s="1169"/>
      <c r="H17" s="1169"/>
      <c r="I17" s="1169"/>
      <c r="J17" s="1169"/>
      <c r="K17" s="1169"/>
      <c r="L17" s="1169"/>
      <c r="M17" s="1169"/>
      <c r="N17" s="1170" t="s">
        <v>123</v>
      </c>
      <c r="O17" s="1170"/>
      <c r="P17" s="1170"/>
      <c r="Q17" s="1170"/>
      <c r="R17" s="1170"/>
      <c r="S17" s="1170"/>
      <c r="T17" s="1170"/>
      <c r="U17" s="1170"/>
      <c r="V17" s="1170"/>
      <c r="W17" s="1170"/>
      <c r="X17" s="1170"/>
      <c r="Y17" s="1170"/>
      <c r="Z17" s="1170"/>
      <c r="AA17" s="1171" t="s">
        <v>124</v>
      </c>
      <c r="AB17" s="1171"/>
      <c r="AC17" s="1171"/>
      <c r="AD17" s="1171"/>
      <c r="AE17" s="1171"/>
      <c r="AF17" s="1171"/>
      <c r="AG17" s="1171"/>
      <c r="AH17" s="1171"/>
      <c r="AI17" s="1171"/>
      <c r="AJ17" s="1171"/>
      <c r="AK17" s="1171"/>
      <c r="AL17" s="1171"/>
      <c r="AM17" s="1171"/>
      <c r="AN17" s="1171" t="s">
        <v>125</v>
      </c>
      <c r="AO17" s="1171"/>
      <c r="AP17" s="1171"/>
      <c r="AQ17" s="1171"/>
      <c r="AR17" s="1171"/>
      <c r="AS17" s="1171"/>
      <c r="AT17" s="1171"/>
      <c r="AU17" s="1171"/>
      <c r="AV17" s="1171"/>
      <c r="AW17" s="1171"/>
      <c r="AX17" s="1171"/>
      <c r="AY17" s="1171"/>
      <c r="AZ17" s="1172"/>
      <c r="BA17" s="1189" t="s">
        <v>126</v>
      </c>
      <c r="BB17" s="1190"/>
      <c r="BC17" s="1190"/>
      <c r="BD17" s="1190"/>
      <c r="BE17" s="1190"/>
      <c r="BF17" s="1190"/>
      <c r="BG17" s="1190"/>
      <c r="BH17" s="1190"/>
      <c r="BI17" s="1190"/>
      <c r="BJ17" s="1190"/>
      <c r="BK17" s="1190"/>
      <c r="BL17" s="1190"/>
      <c r="BM17" s="1191"/>
      <c r="BN17" s="183"/>
      <c r="BQ17" s="1169" t="s">
        <v>726</v>
      </c>
      <c r="BR17" s="1169"/>
      <c r="BS17" s="1169"/>
      <c r="BT17" s="1169"/>
      <c r="BU17" s="1169"/>
      <c r="BV17" s="1169"/>
      <c r="BW17" s="1169"/>
      <c r="BX17" s="1169"/>
      <c r="BY17" s="1169"/>
      <c r="BZ17" s="1169"/>
      <c r="CA17" s="1169"/>
      <c r="CB17" s="1169"/>
      <c r="CC17" s="1170" t="s">
        <v>123</v>
      </c>
      <c r="CD17" s="1170"/>
      <c r="CE17" s="1170"/>
      <c r="CF17" s="1170"/>
      <c r="CG17" s="1170"/>
      <c r="CH17" s="1170"/>
      <c r="CI17" s="1170"/>
      <c r="CJ17" s="1170"/>
      <c r="CK17" s="1170"/>
      <c r="CL17" s="1170"/>
      <c r="CM17" s="1170"/>
      <c r="CN17" s="1170"/>
      <c r="CO17" s="1170"/>
      <c r="CP17" s="1171" t="s">
        <v>124</v>
      </c>
      <c r="CQ17" s="1171"/>
      <c r="CR17" s="1171"/>
      <c r="CS17" s="1171"/>
      <c r="CT17" s="1171"/>
      <c r="CU17" s="1171"/>
      <c r="CV17" s="1171"/>
      <c r="CW17" s="1171"/>
      <c r="CX17" s="1171"/>
      <c r="CY17" s="1171"/>
      <c r="CZ17" s="1171"/>
      <c r="DA17" s="1171"/>
      <c r="DB17" s="1171"/>
      <c r="DC17" s="1171" t="s">
        <v>125</v>
      </c>
      <c r="DD17" s="1171"/>
      <c r="DE17" s="1171"/>
      <c r="DF17" s="1171"/>
      <c r="DG17" s="1171"/>
      <c r="DH17" s="1171"/>
      <c r="DI17" s="1171"/>
      <c r="DJ17" s="1171"/>
      <c r="DK17" s="1171"/>
      <c r="DL17" s="1171"/>
      <c r="DM17" s="1171"/>
      <c r="DN17" s="1171"/>
      <c r="DO17" s="1172"/>
      <c r="DP17" s="1189" t="s">
        <v>126</v>
      </c>
      <c r="DQ17" s="1190"/>
      <c r="DR17" s="1190"/>
      <c r="DS17" s="1190"/>
      <c r="DT17" s="1190"/>
      <c r="DU17" s="1190"/>
      <c r="DV17" s="1190"/>
      <c r="DW17" s="1190"/>
      <c r="DX17" s="1190"/>
      <c r="DY17" s="1190"/>
      <c r="DZ17" s="1190"/>
      <c r="EA17" s="1190"/>
      <c r="EB17" s="1191"/>
    </row>
    <row r="18" spans="1:132" s="65" customFormat="1" ht="21" customHeight="1" x14ac:dyDescent="0.25">
      <c r="A18" s="611"/>
      <c r="B18" s="612"/>
      <c r="C18" s="613"/>
      <c r="D18" s="613"/>
      <c r="E18" s="613"/>
      <c r="F18" s="614"/>
      <c r="G18" s="614"/>
      <c r="H18" s="614"/>
      <c r="I18" s="614"/>
      <c r="J18" s="614"/>
      <c r="K18" s="614"/>
      <c r="L18" s="614"/>
      <c r="M18" s="615" t="s">
        <v>70</v>
      </c>
      <c r="N18" s="65" t="s">
        <v>54</v>
      </c>
      <c r="O18" s="1192">
        <f>data4!$CW$2+data5!$H$2</f>
        <v>0</v>
      </c>
      <c r="P18" s="1192"/>
      <c r="Q18" s="1192"/>
      <c r="R18" s="1192"/>
      <c r="S18" s="1192"/>
      <c r="T18" s="1192"/>
      <c r="U18" s="1192"/>
      <c r="V18" s="1192"/>
      <c r="W18" s="1192"/>
      <c r="X18" s="1192"/>
      <c r="Y18" s="1192"/>
      <c r="Z18" s="616" t="s">
        <v>70</v>
      </c>
      <c r="AA18" s="617"/>
      <c r="AB18" s="613"/>
      <c r="AC18" s="613"/>
      <c r="AD18" s="613"/>
      <c r="AE18" s="613"/>
      <c r="AF18" s="613"/>
      <c r="AG18" s="618"/>
      <c r="AH18" s="613"/>
      <c r="AI18" s="613"/>
      <c r="AJ18" s="613"/>
      <c r="AK18" s="613"/>
      <c r="AL18" s="613"/>
      <c r="AM18" s="616" t="s">
        <v>70</v>
      </c>
      <c r="AN18" s="613"/>
      <c r="AO18" s="613"/>
      <c r="AP18" s="613"/>
      <c r="AQ18" s="613"/>
      <c r="AR18" s="613"/>
      <c r="AS18" s="613"/>
      <c r="AT18" s="613"/>
      <c r="AU18" s="613"/>
      <c r="AV18" s="613"/>
      <c r="AW18" s="618"/>
      <c r="AX18" s="613"/>
      <c r="AY18" s="613"/>
      <c r="AZ18" s="616" t="s">
        <v>70</v>
      </c>
      <c r="BA18" s="619"/>
      <c r="BB18" s="619"/>
      <c r="BC18" s="619"/>
      <c r="BD18" s="619"/>
      <c r="BE18" s="619"/>
      <c r="BF18" s="619"/>
      <c r="BG18" s="619"/>
      <c r="BH18" s="619"/>
      <c r="BI18" s="619"/>
      <c r="BJ18" s="619"/>
      <c r="BK18" s="619"/>
      <c r="BL18" s="619"/>
      <c r="BM18" s="620" t="s">
        <v>70</v>
      </c>
      <c r="BN18" s="611"/>
      <c r="BQ18" s="612"/>
      <c r="BR18" s="613"/>
      <c r="BS18" s="613"/>
      <c r="BT18" s="613"/>
      <c r="BU18" s="614"/>
      <c r="BV18" s="614"/>
      <c r="BW18" s="614"/>
      <c r="BX18" s="614"/>
      <c r="BY18" s="614"/>
      <c r="BZ18" s="614"/>
      <c r="CA18" s="614"/>
      <c r="CB18" s="615" t="s">
        <v>70</v>
      </c>
      <c r="CC18" s="65" t="s">
        <v>54</v>
      </c>
      <c r="CD18" s="1192">
        <f>data4!$CW$2+data5!$H$2</f>
        <v>0</v>
      </c>
      <c r="CE18" s="1192"/>
      <c r="CF18" s="1192"/>
      <c r="CG18" s="1192"/>
      <c r="CH18" s="1192"/>
      <c r="CI18" s="1192"/>
      <c r="CJ18" s="1192"/>
      <c r="CK18" s="1192"/>
      <c r="CL18" s="1192"/>
      <c r="CM18" s="1192"/>
      <c r="CN18" s="1192"/>
      <c r="CO18" s="616" t="s">
        <v>70</v>
      </c>
      <c r="CP18" s="617"/>
      <c r="CQ18" s="613"/>
      <c r="CR18" s="613"/>
      <c r="CS18" s="613"/>
      <c r="CT18" s="613"/>
      <c r="CU18" s="613"/>
      <c r="CV18" s="618"/>
      <c r="CW18" s="613"/>
      <c r="CX18" s="613"/>
      <c r="CY18" s="613"/>
      <c r="CZ18" s="613"/>
      <c r="DA18" s="613"/>
      <c r="DB18" s="616" t="s">
        <v>70</v>
      </c>
      <c r="DC18" s="613"/>
      <c r="DD18" s="613"/>
      <c r="DE18" s="613"/>
      <c r="DF18" s="613"/>
      <c r="DG18" s="613"/>
      <c r="DH18" s="613"/>
      <c r="DI18" s="613"/>
      <c r="DJ18" s="613"/>
      <c r="DK18" s="613"/>
      <c r="DL18" s="618"/>
      <c r="DM18" s="613"/>
      <c r="DN18" s="613"/>
      <c r="DO18" s="616" t="s">
        <v>70</v>
      </c>
      <c r="DP18" s="619"/>
      <c r="DQ18" s="619"/>
      <c r="DR18" s="619"/>
      <c r="DS18" s="619"/>
      <c r="DT18" s="619"/>
      <c r="DU18" s="619"/>
      <c r="DV18" s="619"/>
      <c r="DW18" s="619"/>
      <c r="DX18" s="619"/>
      <c r="DY18" s="619"/>
      <c r="DZ18" s="619"/>
      <c r="EA18" s="619"/>
      <c r="EB18" s="620" t="s">
        <v>70</v>
      </c>
    </row>
    <row r="19" spans="1:132" ht="21" customHeight="1" x14ac:dyDescent="0.25">
      <c r="A19" s="183"/>
      <c r="B19" s="1173">
        <f>IF(data2!$B$2="要",data4!$EG$2,"")</f>
        <v>0</v>
      </c>
      <c r="C19" s="1174"/>
      <c r="D19" s="1174"/>
      <c r="E19" s="1174"/>
      <c r="F19" s="1174"/>
      <c r="G19" s="1174"/>
      <c r="H19" s="1174"/>
      <c r="I19" s="1174"/>
      <c r="J19" s="1174"/>
      <c r="K19" s="1174"/>
      <c r="L19" s="1174"/>
      <c r="M19" s="1175"/>
      <c r="N19" s="1179">
        <f>data5!$F$2+data5!$G$2+data5!$H$2</f>
        <v>0</v>
      </c>
      <c r="O19" s="1179"/>
      <c r="P19" s="1179"/>
      <c r="Q19" s="1179"/>
      <c r="R19" s="1179"/>
      <c r="S19" s="1179"/>
      <c r="T19" s="1179"/>
      <c r="U19" s="1179"/>
      <c r="V19" s="1179"/>
      <c r="W19" s="1179"/>
      <c r="X19" s="1179"/>
      <c r="Y19" s="1179"/>
      <c r="Z19" s="1180"/>
      <c r="AA19" s="1183">
        <f>data5!$I$2</f>
        <v>0</v>
      </c>
      <c r="AB19" s="1179"/>
      <c r="AC19" s="1179"/>
      <c r="AD19" s="1179"/>
      <c r="AE19" s="1179"/>
      <c r="AF19" s="1179"/>
      <c r="AG19" s="1179"/>
      <c r="AH19" s="1179"/>
      <c r="AI19" s="1179"/>
      <c r="AJ19" s="1179"/>
      <c r="AK19" s="1179"/>
      <c r="AL19" s="1179"/>
      <c r="AM19" s="1180"/>
      <c r="AN19" s="1179">
        <f>data5!$J$2</f>
        <v>0</v>
      </c>
      <c r="AO19" s="1179"/>
      <c r="AP19" s="1179"/>
      <c r="AQ19" s="1179"/>
      <c r="AR19" s="1179"/>
      <c r="AS19" s="1179"/>
      <c r="AT19" s="1179"/>
      <c r="AU19" s="1179"/>
      <c r="AV19" s="1179"/>
      <c r="AW19" s="1179"/>
      <c r="AX19" s="1179"/>
      <c r="AY19" s="1179"/>
      <c r="AZ19" s="1180"/>
      <c r="BA19" s="1185">
        <f>MIN(data5!$V$2,data5!$W$2)</f>
        <v>0</v>
      </c>
      <c r="BB19" s="1185"/>
      <c r="BC19" s="1185"/>
      <c r="BD19" s="1185"/>
      <c r="BE19" s="1185"/>
      <c r="BF19" s="1185"/>
      <c r="BG19" s="1185"/>
      <c r="BH19" s="1185"/>
      <c r="BI19" s="1185"/>
      <c r="BJ19" s="1185"/>
      <c r="BK19" s="1185"/>
      <c r="BL19" s="1185"/>
      <c r="BM19" s="1186"/>
      <c r="BN19" s="183"/>
      <c r="BQ19" s="1173">
        <f>IF(data2!$B$2="要",data4!$EG$2,"")</f>
        <v>0</v>
      </c>
      <c r="BR19" s="1174"/>
      <c r="BS19" s="1174"/>
      <c r="BT19" s="1174"/>
      <c r="BU19" s="1174"/>
      <c r="BV19" s="1174"/>
      <c r="BW19" s="1174"/>
      <c r="BX19" s="1174"/>
      <c r="BY19" s="1174"/>
      <c r="BZ19" s="1174"/>
      <c r="CA19" s="1174"/>
      <c r="CB19" s="1175"/>
      <c r="CC19" s="1179">
        <f>data5!$F$2+data5!$G$2+data5!$H$2</f>
        <v>0</v>
      </c>
      <c r="CD19" s="1179"/>
      <c r="CE19" s="1179"/>
      <c r="CF19" s="1179"/>
      <c r="CG19" s="1179"/>
      <c r="CH19" s="1179"/>
      <c r="CI19" s="1179"/>
      <c r="CJ19" s="1179"/>
      <c r="CK19" s="1179"/>
      <c r="CL19" s="1179"/>
      <c r="CM19" s="1179"/>
      <c r="CN19" s="1179"/>
      <c r="CO19" s="1180"/>
      <c r="CP19" s="1183">
        <f>data5!$I$2</f>
        <v>0</v>
      </c>
      <c r="CQ19" s="1179"/>
      <c r="CR19" s="1179"/>
      <c r="CS19" s="1179"/>
      <c r="CT19" s="1179"/>
      <c r="CU19" s="1179"/>
      <c r="CV19" s="1179"/>
      <c r="CW19" s="1179"/>
      <c r="CX19" s="1179"/>
      <c r="CY19" s="1179"/>
      <c r="CZ19" s="1179"/>
      <c r="DA19" s="1179"/>
      <c r="DB19" s="1180"/>
      <c r="DC19" s="1179">
        <f>data5!$J$2</f>
        <v>0</v>
      </c>
      <c r="DD19" s="1179"/>
      <c r="DE19" s="1179"/>
      <c r="DF19" s="1179"/>
      <c r="DG19" s="1179"/>
      <c r="DH19" s="1179"/>
      <c r="DI19" s="1179"/>
      <c r="DJ19" s="1179"/>
      <c r="DK19" s="1179"/>
      <c r="DL19" s="1179"/>
      <c r="DM19" s="1179"/>
      <c r="DN19" s="1179"/>
      <c r="DO19" s="1180"/>
      <c r="DP19" s="1185">
        <f>MIN(data5!$V$2,data5!$W$2)</f>
        <v>0</v>
      </c>
      <c r="DQ19" s="1185"/>
      <c r="DR19" s="1185"/>
      <c r="DS19" s="1185"/>
      <c r="DT19" s="1185"/>
      <c r="DU19" s="1185"/>
      <c r="DV19" s="1185"/>
      <c r="DW19" s="1185"/>
      <c r="DX19" s="1185"/>
      <c r="DY19" s="1185"/>
      <c r="DZ19" s="1185"/>
      <c r="EA19" s="1185"/>
      <c r="EB19" s="1186"/>
    </row>
    <row r="20" spans="1:132" ht="9.75" customHeight="1" x14ac:dyDescent="0.25">
      <c r="A20" s="183"/>
      <c r="B20" s="1176"/>
      <c r="C20" s="1177"/>
      <c r="D20" s="1177"/>
      <c r="E20" s="1177"/>
      <c r="F20" s="1177"/>
      <c r="G20" s="1177"/>
      <c r="H20" s="1177"/>
      <c r="I20" s="1177"/>
      <c r="J20" s="1177"/>
      <c r="K20" s="1177"/>
      <c r="L20" s="1177"/>
      <c r="M20" s="1178"/>
      <c r="N20" s="1181"/>
      <c r="O20" s="1181"/>
      <c r="P20" s="1181"/>
      <c r="Q20" s="1181"/>
      <c r="R20" s="1181"/>
      <c r="S20" s="1181"/>
      <c r="T20" s="1181"/>
      <c r="U20" s="1181"/>
      <c r="V20" s="1181"/>
      <c r="W20" s="1181"/>
      <c r="X20" s="1181"/>
      <c r="Y20" s="1181"/>
      <c r="Z20" s="1182"/>
      <c r="AA20" s="1184"/>
      <c r="AB20" s="1181"/>
      <c r="AC20" s="1181"/>
      <c r="AD20" s="1181"/>
      <c r="AE20" s="1181"/>
      <c r="AF20" s="1181"/>
      <c r="AG20" s="1181"/>
      <c r="AH20" s="1181"/>
      <c r="AI20" s="1181"/>
      <c r="AJ20" s="1181"/>
      <c r="AK20" s="1181"/>
      <c r="AL20" s="1181"/>
      <c r="AM20" s="1182"/>
      <c r="AN20" s="1181"/>
      <c r="AO20" s="1181"/>
      <c r="AP20" s="1181"/>
      <c r="AQ20" s="1181"/>
      <c r="AR20" s="1181"/>
      <c r="AS20" s="1181"/>
      <c r="AT20" s="1181"/>
      <c r="AU20" s="1181"/>
      <c r="AV20" s="1181"/>
      <c r="AW20" s="1181"/>
      <c r="AX20" s="1181"/>
      <c r="AY20" s="1181"/>
      <c r="AZ20" s="1182"/>
      <c r="BA20" s="1187"/>
      <c r="BB20" s="1187"/>
      <c r="BC20" s="1187"/>
      <c r="BD20" s="1187"/>
      <c r="BE20" s="1187"/>
      <c r="BF20" s="1187"/>
      <c r="BG20" s="1187"/>
      <c r="BH20" s="1187"/>
      <c r="BI20" s="1187"/>
      <c r="BJ20" s="1187"/>
      <c r="BK20" s="1187"/>
      <c r="BL20" s="1187"/>
      <c r="BM20" s="1188"/>
      <c r="BN20" s="183"/>
      <c r="BO20" s="183"/>
      <c r="BP20" s="183"/>
      <c r="BQ20" s="1176"/>
      <c r="BR20" s="1177"/>
      <c r="BS20" s="1177"/>
      <c r="BT20" s="1177"/>
      <c r="BU20" s="1177"/>
      <c r="BV20" s="1177"/>
      <c r="BW20" s="1177"/>
      <c r="BX20" s="1177"/>
      <c r="BY20" s="1177"/>
      <c r="BZ20" s="1177"/>
      <c r="CA20" s="1177"/>
      <c r="CB20" s="1178"/>
      <c r="CC20" s="1181"/>
      <c r="CD20" s="1181"/>
      <c r="CE20" s="1181"/>
      <c r="CF20" s="1181"/>
      <c r="CG20" s="1181"/>
      <c r="CH20" s="1181"/>
      <c r="CI20" s="1181"/>
      <c r="CJ20" s="1181"/>
      <c r="CK20" s="1181"/>
      <c r="CL20" s="1181"/>
      <c r="CM20" s="1181"/>
      <c r="CN20" s="1181"/>
      <c r="CO20" s="1182"/>
      <c r="CP20" s="1184"/>
      <c r="CQ20" s="1181"/>
      <c r="CR20" s="1181"/>
      <c r="CS20" s="1181"/>
      <c r="CT20" s="1181"/>
      <c r="CU20" s="1181"/>
      <c r="CV20" s="1181"/>
      <c r="CW20" s="1181"/>
      <c r="CX20" s="1181"/>
      <c r="CY20" s="1181"/>
      <c r="CZ20" s="1181"/>
      <c r="DA20" s="1181"/>
      <c r="DB20" s="1182"/>
      <c r="DC20" s="1181"/>
      <c r="DD20" s="1181"/>
      <c r="DE20" s="1181"/>
      <c r="DF20" s="1181"/>
      <c r="DG20" s="1181"/>
      <c r="DH20" s="1181"/>
      <c r="DI20" s="1181"/>
      <c r="DJ20" s="1181"/>
      <c r="DK20" s="1181"/>
      <c r="DL20" s="1181"/>
      <c r="DM20" s="1181"/>
      <c r="DN20" s="1181"/>
      <c r="DO20" s="1182"/>
      <c r="DP20" s="1187"/>
      <c r="DQ20" s="1187"/>
      <c r="DR20" s="1187"/>
      <c r="DS20" s="1187"/>
      <c r="DT20" s="1187"/>
      <c r="DU20" s="1187"/>
      <c r="DV20" s="1187"/>
      <c r="DW20" s="1187"/>
      <c r="DX20" s="1187"/>
      <c r="DY20" s="1187"/>
      <c r="DZ20" s="1187"/>
      <c r="EA20" s="1187"/>
      <c r="EB20" s="1188"/>
    </row>
    <row r="21" spans="1:132" ht="17.25" customHeight="1" x14ac:dyDescent="0.25">
      <c r="A21" s="183"/>
      <c r="B21" s="879" t="s">
        <v>130</v>
      </c>
      <c r="C21" s="880"/>
      <c r="D21" s="880"/>
      <c r="E21" s="880"/>
      <c r="F21" s="621"/>
      <c r="G21" s="881" t="str">
        <f>IF(data2!$B$2="要","","年末調整未済")</f>
        <v/>
      </c>
      <c r="H21" s="881"/>
      <c r="I21" s="881"/>
      <c r="J21" s="881"/>
      <c r="K21" s="881"/>
      <c r="L21" s="881"/>
      <c r="M21" s="881"/>
      <c r="N21" s="881"/>
      <c r="O21" s="881"/>
      <c r="P21" s="881"/>
      <c r="Q21" s="881"/>
      <c r="R21" s="622"/>
      <c r="S21" s="882" t="str">
        <f>IF(data4!$AK$2="","","(1)")</f>
        <v/>
      </c>
      <c r="T21" s="882"/>
      <c r="U21" s="883">
        <f>data4!$AK$2</f>
        <v>0</v>
      </c>
      <c r="V21" s="883"/>
      <c r="W21" s="883"/>
      <c r="X21" s="883"/>
      <c r="Y21" s="883"/>
      <c r="Z21" s="883"/>
      <c r="AA21" s="884"/>
      <c r="AB21" s="884"/>
      <c r="AC21" s="874">
        <f>data4!$CO$2</f>
        <v>0</v>
      </c>
      <c r="AD21" s="874"/>
      <c r="AE21" s="874"/>
      <c r="AF21" s="874"/>
      <c r="AG21" s="874"/>
      <c r="AH21" s="874"/>
      <c r="AI21" s="623"/>
      <c r="AJ21" s="885" t="str">
        <f>IF(data4!$AL$2="","","(2)")</f>
        <v/>
      </c>
      <c r="AK21" s="885"/>
      <c r="AL21" s="884">
        <f>data4!$AL$2</f>
        <v>0</v>
      </c>
      <c r="AM21" s="884"/>
      <c r="AN21" s="884"/>
      <c r="AO21" s="884"/>
      <c r="AP21" s="884"/>
      <c r="AQ21" s="884"/>
      <c r="AR21" s="884"/>
      <c r="AS21" s="884"/>
      <c r="AT21" s="874">
        <f>data4!$CP$2</f>
        <v>0</v>
      </c>
      <c r="AU21" s="874"/>
      <c r="AV21" s="874"/>
      <c r="AW21" s="874"/>
      <c r="AX21" s="874"/>
      <c r="AY21" s="874"/>
      <c r="AZ21" s="183"/>
      <c r="BA21" s="183"/>
      <c r="BB21" s="183"/>
      <c r="BC21" s="183"/>
      <c r="BD21" s="183"/>
      <c r="BE21" s="183"/>
      <c r="BF21" s="183"/>
      <c r="BG21" s="183"/>
      <c r="BH21" s="183"/>
      <c r="BI21" s="183"/>
      <c r="BJ21" s="183"/>
      <c r="BK21" s="183"/>
      <c r="BL21" s="621"/>
      <c r="BM21" s="624"/>
      <c r="BN21" s="183"/>
      <c r="BO21" s="183"/>
      <c r="BP21" s="183"/>
      <c r="BQ21" s="879" t="s">
        <v>130</v>
      </c>
      <c r="BR21" s="880"/>
      <c r="BS21" s="880"/>
      <c r="BT21" s="880"/>
      <c r="BU21" s="621"/>
      <c r="BV21" s="881" t="str">
        <f>IF(data2!$B$2="要","","年末調整未済")</f>
        <v/>
      </c>
      <c r="BW21" s="881"/>
      <c r="BX21" s="881"/>
      <c r="BY21" s="881"/>
      <c r="BZ21" s="881"/>
      <c r="CA21" s="881"/>
      <c r="CB21" s="881"/>
      <c r="CC21" s="881"/>
      <c r="CD21" s="881"/>
      <c r="CE21" s="881"/>
      <c r="CF21" s="881"/>
      <c r="CG21" s="622"/>
      <c r="CH21" s="882" t="str">
        <f>IF(data4!$AK$2="","","(1)")</f>
        <v/>
      </c>
      <c r="CI21" s="882"/>
      <c r="CJ21" s="883">
        <f>data4!$AK$2</f>
        <v>0</v>
      </c>
      <c r="CK21" s="883"/>
      <c r="CL21" s="883"/>
      <c r="CM21" s="883"/>
      <c r="CN21" s="883"/>
      <c r="CO21" s="883"/>
      <c r="CP21" s="884"/>
      <c r="CQ21" s="884"/>
      <c r="CR21" s="874">
        <f>data4!$CO$2</f>
        <v>0</v>
      </c>
      <c r="CS21" s="874"/>
      <c r="CT21" s="874"/>
      <c r="CU21" s="874"/>
      <c r="CV21" s="874"/>
      <c r="CW21" s="874"/>
      <c r="CX21" s="623"/>
      <c r="CY21" s="885" t="str">
        <f>IF(data4!$AL$2="","","(2)")</f>
        <v/>
      </c>
      <c r="CZ21" s="885"/>
      <c r="DA21" s="884">
        <f>data4!$AL$2</f>
        <v>0</v>
      </c>
      <c r="DB21" s="884"/>
      <c r="DC21" s="884"/>
      <c r="DD21" s="884"/>
      <c r="DE21" s="884"/>
      <c r="DF21" s="884"/>
      <c r="DG21" s="884"/>
      <c r="DH21" s="884"/>
      <c r="DI21" s="874">
        <f>data4!$CP$2</f>
        <v>0</v>
      </c>
      <c r="DJ21" s="874"/>
      <c r="DK21" s="874"/>
      <c r="DL21" s="874"/>
      <c r="DM21" s="874"/>
      <c r="DN21" s="874"/>
      <c r="DO21" s="183"/>
      <c r="DP21" s="183"/>
      <c r="DQ21" s="183"/>
      <c r="DR21" s="183"/>
      <c r="DS21" s="183"/>
      <c r="DT21" s="183"/>
      <c r="DU21" s="183"/>
      <c r="DV21" s="183"/>
      <c r="DW21" s="183"/>
      <c r="DX21" s="183"/>
      <c r="DY21" s="183"/>
      <c r="DZ21" s="183"/>
      <c r="EA21" s="621"/>
      <c r="EB21" s="624"/>
    </row>
    <row r="22" spans="1:132" ht="17.25" customHeight="1" x14ac:dyDescent="0.25">
      <c r="A22" s="183"/>
      <c r="B22" s="875"/>
      <c r="C22" s="876"/>
      <c r="D22" s="876"/>
      <c r="E22" s="876"/>
      <c r="F22" s="886"/>
      <c r="G22" s="886"/>
      <c r="H22" s="886"/>
      <c r="I22" s="886"/>
      <c r="J22" s="886"/>
      <c r="K22" s="886"/>
      <c r="L22" s="886"/>
      <c r="M22" s="886"/>
      <c r="N22" s="886"/>
      <c r="O22" s="886"/>
      <c r="P22" s="886"/>
      <c r="Q22" s="886"/>
      <c r="R22" s="886"/>
      <c r="S22" s="886"/>
      <c r="T22" s="886"/>
      <c r="U22" s="886"/>
      <c r="V22" s="886"/>
      <c r="W22" s="887"/>
      <c r="X22" s="887"/>
      <c r="Y22" s="887"/>
      <c r="Z22" s="887"/>
      <c r="AA22" s="887"/>
      <c r="AB22" s="888"/>
      <c r="AC22" s="888"/>
      <c r="AD22" s="888"/>
      <c r="AE22" s="888"/>
      <c r="AF22" s="888"/>
      <c r="AG22" s="888"/>
      <c r="AH22" s="888"/>
      <c r="AI22" s="888"/>
      <c r="AJ22" s="888"/>
      <c r="AK22" s="888"/>
      <c r="AL22" s="887"/>
      <c r="AM22" s="887"/>
      <c r="AN22" s="887"/>
      <c r="AO22" s="887"/>
      <c r="AP22" s="887"/>
      <c r="AQ22" s="888"/>
      <c r="AR22" s="888"/>
      <c r="AS22" s="625"/>
      <c r="AT22" s="888"/>
      <c r="AU22" s="888"/>
      <c r="AV22" s="888"/>
      <c r="AW22" s="888"/>
      <c r="AX22" s="888"/>
      <c r="AY22" s="888"/>
      <c r="AZ22" s="888"/>
      <c r="BA22" s="888"/>
      <c r="BB22" s="888"/>
      <c r="BC22" s="888"/>
      <c r="BD22" s="888"/>
      <c r="BE22" s="888"/>
      <c r="BF22" s="888"/>
      <c r="BG22" s="625"/>
      <c r="BH22" s="625"/>
      <c r="BI22" s="625"/>
      <c r="BJ22" s="625"/>
      <c r="BK22" s="625"/>
      <c r="BL22" s="625"/>
      <c r="BM22" s="626"/>
      <c r="BN22" s="183"/>
      <c r="BO22" s="183"/>
      <c r="BP22" s="183"/>
      <c r="BQ22" s="875"/>
      <c r="BR22" s="876"/>
      <c r="BS22" s="876"/>
      <c r="BT22" s="876"/>
      <c r="BU22" s="886"/>
      <c r="BV22" s="886"/>
      <c r="BW22" s="886"/>
      <c r="BX22" s="886"/>
      <c r="BY22" s="886"/>
      <c r="BZ22" s="886"/>
      <c r="CA22" s="886"/>
      <c r="CB22" s="886"/>
      <c r="CC22" s="886"/>
      <c r="CD22" s="886"/>
      <c r="CE22" s="886"/>
      <c r="CF22" s="886"/>
      <c r="CG22" s="886"/>
      <c r="CH22" s="886"/>
      <c r="CI22" s="886"/>
      <c r="CJ22" s="886"/>
      <c r="CK22" s="886"/>
      <c r="CL22" s="887"/>
      <c r="CM22" s="887"/>
      <c r="CN22" s="887"/>
      <c r="CO22" s="887"/>
      <c r="CP22" s="887"/>
      <c r="CQ22" s="888"/>
      <c r="CR22" s="888"/>
      <c r="CS22" s="888"/>
      <c r="CT22" s="888"/>
      <c r="CU22" s="888"/>
      <c r="CV22" s="888"/>
      <c r="CW22" s="888"/>
      <c r="CX22" s="888"/>
      <c r="CY22" s="888"/>
      <c r="CZ22" s="888"/>
      <c r="DA22" s="887"/>
      <c r="DB22" s="887"/>
      <c r="DC22" s="887"/>
      <c r="DD22" s="887"/>
      <c r="DE22" s="887"/>
      <c r="DF22" s="888"/>
      <c r="DG22" s="888"/>
      <c r="DH22" s="625"/>
      <c r="DI22" s="888"/>
      <c r="DJ22" s="888"/>
      <c r="DK22" s="888"/>
      <c r="DL22" s="888"/>
      <c r="DM22" s="888"/>
      <c r="DN22" s="888"/>
      <c r="DO22" s="888"/>
      <c r="DP22" s="888"/>
      <c r="DQ22" s="888"/>
      <c r="DR22" s="888"/>
      <c r="DS22" s="888"/>
      <c r="DT22" s="888"/>
      <c r="DU22" s="888"/>
      <c r="DV22" s="625"/>
      <c r="DW22" s="625"/>
      <c r="DX22" s="625"/>
      <c r="DY22" s="625"/>
      <c r="DZ22" s="625"/>
      <c r="EA22" s="625"/>
      <c r="EB22" s="626"/>
    </row>
    <row r="23" spans="1:132" ht="17.25" customHeight="1" x14ac:dyDescent="0.25">
      <c r="A23" s="183"/>
      <c r="B23" s="875"/>
      <c r="C23" s="876"/>
      <c r="D23" s="876"/>
      <c r="E23" s="876"/>
      <c r="F23" s="889">
        <f>data4!$DR$2</f>
        <v>0</v>
      </c>
      <c r="G23" s="889"/>
      <c r="H23" s="889"/>
      <c r="I23" s="889"/>
      <c r="J23" s="889"/>
      <c r="K23" s="889"/>
      <c r="L23" s="889"/>
      <c r="M23" s="889"/>
      <c r="N23" s="889"/>
      <c r="O23" s="889"/>
      <c r="P23" s="889"/>
      <c r="Q23" s="889"/>
      <c r="R23" s="889"/>
      <c r="S23" s="889"/>
      <c r="T23" s="889"/>
      <c r="U23" s="889"/>
      <c r="V23" s="889"/>
      <c r="W23" s="889"/>
      <c r="X23" s="889"/>
      <c r="Y23" s="889"/>
      <c r="Z23" s="889"/>
      <c r="AA23" s="889"/>
      <c r="AB23" s="889"/>
      <c r="AC23" s="889"/>
      <c r="AD23" s="889"/>
      <c r="AE23" s="889"/>
      <c r="AF23" s="889"/>
      <c r="AG23" s="889"/>
      <c r="AH23" s="889"/>
      <c r="AI23" s="889"/>
      <c r="AJ23" s="889"/>
      <c r="AK23" s="889"/>
      <c r="AL23" s="889"/>
      <c r="AM23" s="889"/>
      <c r="AN23" s="889"/>
      <c r="AO23" s="889"/>
      <c r="AP23" s="889"/>
      <c r="AQ23" s="889"/>
      <c r="AR23" s="889"/>
      <c r="AS23" s="889"/>
      <c r="AT23" s="889"/>
      <c r="AU23" s="889"/>
      <c r="AV23" s="889"/>
      <c r="AW23" s="889"/>
      <c r="AX23" s="889"/>
      <c r="AY23" s="889"/>
      <c r="AZ23" s="889"/>
      <c r="BA23" s="889"/>
      <c r="BB23" s="889"/>
      <c r="BC23" s="889"/>
      <c r="BD23" s="889"/>
      <c r="BE23" s="889"/>
      <c r="BF23" s="889"/>
      <c r="BG23" s="889"/>
      <c r="BH23" s="889"/>
      <c r="BI23" s="889"/>
      <c r="BJ23" s="889"/>
      <c r="BK23" s="889"/>
      <c r="BL23" s="889"/>
      <c r="BM23" s="890"/>
      <c r="BN23" s="183"/>
      <c r="BO23" s="183"/>
      <c r="BP23" s="183"/>
      <c r="BQ23" s="875"/>
      <c r="BR23" s="876"/>
      <c r="BS23" s="876"/>
      <c r="BT23" s="876"/>
      <c r="BU23" s="889">
        <f>data4!$DR$2</f>
        <v>0</v>
      </c>
      <c r="BV23" s="889"/>
      <c r="BW23" s="889"/>
      <c r="BX23" s="889"/>
      <c r="BY23" s="889"/>
      <c r="BZ23" s="889"/>
      <c r="CA23" s="889"/>
      <c r="CB23" s="889"/>
      <c r="CC23" s="889"/>
      <c r="CD23" s="889"/>
      <c r="CE23" s="889"/>
      <c r="CF23" s="889"/>
      <c r="CG23" s="889"/>
      <c r="CH23" s="889"/>
      <c r="CI23" s="889"/>
      <c r="CJ23" s="889"/>
      <c r="CK23" s="889"/>
      <c r="CL23" s="889"/>
      <c r="CM23" s="889"/>
      <c r="CN23" s="889"/>
      <c r="CO23" s="889"/>
      <c r="CP23" s="889"/>
      <c r="CQ23" s="889"/>
      <c r="CR23" s="889"/>
      <c r="CS23" s="889"/>
      <c r="CT23" s="889"/>
      <c r="CU23" s="889"/>
      <c r="CV23" s="889"/>
      <c r="CW23" s="889"/>
      <c r="CX23" s="889"/>
      <c r="CY23" s="889"/>
      <c r="CZ23" s="889"/>
      <c r="DA23" s="889"/>
      <c r="DB23" s="889"/>
      <c r="DC23" s="889"/>
      <c r="DD23" s="889"/>
      <c r="DE23" s="889"/>
      <c r="DF23" s="889"/>
      <c r="DG23" s="889"/>
      <c r="DH23" s="889"/>
      <c r="DI23" s="889"/>
      <c r="DJ23" s="889"/>
      <c r="DK23" s="889"/>
      <c r="DL23" s="889"/>
      <c r="DM23" s="889"/>
      <c r="DN23" s="889"/>
      <c r="DO23" s="889"/>
      <c r="DP23" s="889"/>
      <c r="DQ23" s="889"/>
      <c r="DR23" s="889"/>
      <c r="DS23" s="889"/>
      <c r="DT23" s="889"/>
      <c r="DU23" s="889"/>
      <c r="DV23" s="889"/>
      <c r="DW23" s="889"/>
      <c r="DX23" s="889"/>
      <c r="DY23" s="889"/>
      <c r="DZ23" s="889"/>
      <c r="EA23" s="889"/>
      <c r="EB23" s="890"/>
    </row>
    <row r="24" spans="1:132" ht="17.25" customHeight="1" x14ac:dyDescent="0.25">
      <c r="A24" s="183"/>
      <c r="B24" s="875"/>
      <c r="C24" s="876"/>
      <c r="D24" s="876"/>
      <c r="E24" s="876"/>
      <c r="F24" s="889"/>
      <c r="G24" s="889"/>
      <c r="H24" s="889"/>
      <c r="I24" s="889"/>
      <c r="J24" s="889"/>
      <c r="K24" s="889"/>
      <c r="L24" s="889"/>
      <c r="M24" s="889"/>
      <c r="N24" s="889"/>
      <c r="O24" s="889"/>
      <c r="P24" s="889"/>
      <c r="Q24" s="889"/>
      <c r="R24" s="889"/>
      <c r="S24" s="889"/>
      <c r="T24" s="889"/>
      <c r="U24" s="889"/>
      <c r="V24" s="889"/>
      <c r="W24" s="889"/>
      <c r="X24" s="889"/>
      <c r="Y24" s="889"/>
      <c r="Z24" s="889"/>
      <c r="AA24" s="889"/>
      <c r="AB24" s="889"/>
      <c r="AC24" s="889"/>
      <c r="AD24" s="889"/>
      <c r="AE24" s="889"/>
      <c r="AF24" s="889"/>
      <c r="AG24" s="889"/>
      <c r="AH24" s="889"/>
      <c r="AI24" s="889"/>
      <c r="AJ24" s="889"/>
      <c r="AK24" s="889"/>
      <c r="AL24" s="889"/>
      <c r="AM24" s="889"/>
      <c r="AN24" s="889"/>
      <c r="AO24" s="889"/>
      <c r="AP24" s="889"/>
      <c r="AQ24" s="889"/>
      <c r="AR24" s="889"/>
      <c r="AS24" s="889"/>
      <c r="AT24" s="889"/>
      <c r="AU24" s="889"/>
      <c r="AV24" s="889"/>
      <c r="AW24" s="889"/>
      <c r="AX24" s="889"/>
      <c r="AY24" s="889"/>
      <c r="AZ24" s="889"/>
      <c r="BA24" s="889"/>
      <c r="BB24" s="889"/>
      <c r="BC24" s="889"/>
      <c r="BD24" s="889"/>
      <c r="BE24" s="889"/>
      <c r="BF24" s="889"/>
      <c r="BG24" s="889"/>
      <c r="BH24" s="889"/>
      <c r="BI24" s="889"/>
      <c r="BJ24" s="889"/>
      <c r="BK24" s="889"/>
      <c r="BL24" s="889"/>
      <c r="BM24" s="890"/>
      <c r="BN24" s="183"/>
      <c r="BO24" s="183"/>
      <c r="BP24" s="183"/>
      <c r="BQ24" s="875"/>
      <c r="BR24" s="876"/>
      <c r="BS24" s="876"/>
      <c r="BT24" s="876"/>
      <c r="BU24" s="889"/>
      <c r="BV24" s="889"/>
      <c r="BW24" s="889"/>
      <c r="BX24" s="889"/>
      <c r="BY24" s="889"/>
      <c r="BZ24" s="889"/>
      <c r="CA24" s="889"/>
      <c r="CB24" s="889"/>
      <c r="CC24" s="889"/>
      <c r="CD24" s="889"/>
      <c r="CE24" s="889"/>
      <c r="CF24" s="889"/>
      <c r="CG24" s="889"/>
      <c r="CH24" s="889"/>
      <c r="CI24" s="889"/>
      <c r="CJ24" s="889"/>
      <c r="CK24" s="889"/>
      <c r="CL24" s="889"/>
      <c r="CM24" s="889"/>
      <c r="CN24" s="889"/>
      <c r="CO24" s="889"/>
      <c r="CP24" s="889"/>
      <c r="CQ24" s="889"/>
      <c r="CR24" s="889"/>
      <c r="CS24" s="889"/>
      <c r="CT24" s="889"/>
      <c r="CU24" s="889"/>
      <c r="CV24" s="889"/>
      <c r="CW24" s="889"/>
      <c r="CX24" s="889"/>
      <c r="CY24" s="889"/>
      <c r="CZ24" s="889"/>
      <c r="DA24" s="889"/>
      <c r="DB24" s="889"/>
      <c r="DC24" s="889"/>
      <c r="DD24" s="889"/>
      <c r="DE24" s="889"/>
      <c r="DF24" s="889"/>
      <c r="DG24" s="889"/>
      <c r="DH24" s="889"/>
      <c r="DI24" s="889"/>
      <c r="DJ24" s="889"/>
      <c r="DK24" s="889"/>
      <c r="DL24" s="889"/>
      <c r="DM24" s="889"/>
      <c r="DN24" s="889"/>
      <c r="DO24" s="889"/>
      <c r="DP24" s="889"/>
      <c r="DQ24" s="889"/>
      <c r="DR24" s="889"/>
      <c r="DS24" s="889"/>
      <c r="DT24" s="889"/>
      <c r="DU24" s="889"/>
      <c r="DV24" s="889"/>
      <c r="DW24" s="889"/>
      <c r="DX24" s="889"/>
      <c r="DY24" s="889"/>
      <c r="DZ24" s="889"/>
      <c r="EA24" s="889"/>
      <c r="EB24" s="890"/>
    </row>
    <row r="25" spans="1:132" ht="32.25" customHeight="1" x14ac:dyDescent="0.25">
      <c r="A25" s="183"/>
      <c r="B25" s="877"/>
      <c r="C25" s="878"/>
      <c r="D25" s="878"/>
      <c r="E25" s="878"/>
      <c r="F25" s="891"/>
      <c r="G25" s="891"/>
      <c r="H25" s="891"/>
      <c r="I25" s="891"/>
      <c r="J25" s="891"/>
      <c r="K25" s="891"/>
      <c r="L25" s="891"/>
      <c r="M25" s="891"/>
      <c r="N25" s="891"/>
      <c r="O25" s="891"/>
      <c r="P25" s="891"/>
      <c r="Q25" s="891"/>
      <c r="R25" s="891"/>
      <c r="S25" s="891"/>
      <c r="T25" s="891"/>
      <c r="U25" s="891"/>
      <c r="V25" s="891"/>
      <c r="W25" s="891"/>
      <c r="X25" s="891"/>
      <c r="Y25" s="891"/>
      <c r="Z25" s="891"/>
      <c r="AA25" s="891"/>
      <c r="AB25" s="891"/>
      <c r="AC25" s="891"/>
      <c r="AD25" s="891"/>
      <c r="AE25" s="891"/>
      <c r="AF25" s="891"/>
      <c r="AG25" s="891"/>
      <c r="AH25" s="891"/>
      <c r="AI25" s="891"/>
      <c r="AJ25" s="891"/>
      <c r="AK25" s="891"/>
      <c r="AL25" s="891"/>
      <c r="AM25" s="891"/>
      <c r="AN25" s="891"/>
      <c r="AO25" s="891"/>
      <c r="AP25" s="891"/>
      <c r="AQ25" s="891"/>
      <c r="AR25" s="891"/>
      <c r="AS25" s="891"/>
      <c r="AT25" s="891"/>
      <c r="AU25" s="891"/>
      <c r="AV25" s="891"/>
      <c r="AW25" s="891"/>
      <c r="AX25" s="891"/>
      <c r="AY25" s="891"/>
      <c r="AZ25" s="891"/>
      <c r="BA25" s="891"/>
      <c r="BB25" s="891"/>
      <c r="BC25" s="891"/>
      <c r="BD25" s="891"/>
      <c r="BE25" s="891"/>
      <c r="BF25" s="891"/>
      <c r="BG25" s="891"/>
      <c r="BH25" s="891"/>
      <c r="BI25" s="891"/>
      <c r="BJ25" s="891"/>
      <c r="BK25" s="891"/>
      <c r="BL25" s="891"/>
      <c r="BM25" s="892"/>
      <c r="BN25" s="183"/>
      <c r="BO25" s="183"/>
      <c r="BP25" s="183"/>
      <c r="BQ25" s="877"/>
      <c r="BR25" s="878"/>
      <c r="BS25" s="878"/>
      <c r="BT25" s="878"/>
      <c r="BU25" s="891"/>
      <c r="BV25" s="891"/>
      <c r="BW25" s="891"/>
      <c r="BX25" s="891"/>
      <c r="BY25" s="891"/>
      <c r="BZ25" s="891"/>
      <c r="CA25" s="891"/>
      <c r="CB25" s="891"/>
      <c r="CC25" s="891"/>
      <c r="CD25" s="891"/>
      <c r="CE25" s="891"/>
      <c r="CF25" s="891"/>
      <c r="CG25" s="891"/>
      <c r="CH25" s="891"/>
      <c r="CI25" s="891"/>
      <c r="CJ25" s="891"/>
      <c r="CK25" s="891"/>
      <c r="CL25" s="891"/>
      <c r="CM25" s="891"/>
      <c r="CN25" s="891"/>
      <c r="CO25" s="891"/>
      <c r="CP25" s="891"/>
      <c r="CQ25" s="891"/>
      <c r="CR25" s="891"/>
      <c r="CS25" s="891"/>
      <c r="CT25" s="891"/>
      <c r="CU25" s="891"/>
      <c r="CV25" s="891"/>
      <c r="CW25" s="891"/>
      <c r="CX25" s="891"/>
      <c r="CY25" s="891"/>
      <c r="CZ25" s="891"/>
      <c r="DA25" s="891"/>
      <c r="DB25" s="891"/>
      <c r="DC25" s="891"/>
      <c r="DD25" s="891"/>
      <c r="DE25" s="891"/>
      <c r="DF25" s="891"/>
      <c r="DG25" s="891"/>
      <c r="DH25" s="891"/>
      <c r="DI25" s="891"/>
      <c r="DJ25" s="891"/>
      <c r="DK25" s="891"/>
      <c r="DL25" s="891"/>
      <c r="DM25" s="891"/>
      <c r="DN25" s="891"/>
      <c r="DO25" s="891"/>
      <c r="DP25" s="891"/>
      <c r="DQ25" s="891"/>
      <c r="DR25" s="891"/>
      <c r="DS25" s="891"/>
      <c r="DT25" s="891"/>
      <c r="DU25" s="891"/>
      <c r="DV25" s="891"/>
      <c r="DW25" s="891"/>
      <c r="DX25" s="891"/>
      <c r="DY25" s="891"/>
      <c r="DZ25" s="891"/>
      <c r="EA25" s="891"/>
      <c r="EB25" s="892"/>
    </row>
    <row r="26" spans="1:132" ht="15" customHeight="1" x14ac:dyDescent="0.25">
      <c r="A26" s="183"/>
      <c r="B26" s="893" t="s">
        <v>626</v>
      </c>
      <c r="C26" s="894"/>
      <c r="D26" s="894"/>
      <c r="E26" s="894"/>
      <c r="F26" s="746" t="s">
        <v>78</v>
      </c>
      <c r="G26" s="747"/>
      <c r="H26" s="747"/>
      <c r="I26" s="747"/>
      <c r="J26" s="747"/>
      <c r="K26" s="627"/>
      <c r="L26" s="628"/>
      <c r="M26" s="628"/>
      <c r="N26" s="628"/>
      <c r="O26" s="628"/>
      <c r="P26" s="628"/>
      <c r="Q26" s="629" t="s">
        <v>0</v>
      </c>
      <c r="R26" s="746" t="s">
        <v>79</v>
      </c>
      <c r="S26" s="747"/>
      <c r="T26" s="747"/>
      <c r="U26" s="747"/>
      <c r="V26" s="747"/>
      <c r="W26" s="627"/>
      <c r="X26" s="628"/>
      <c r="Y26" s="628"/>
      <c r="Z26" s="628"/>
      <c r="AA26" s="628"/>
      <c r="AB26" s="628"/>
      <c r="AC26" s="629" t="s">
        <v>0</v>
      </c>
      <c r="AD26" s="746" t="s">
        <v>131</v>
      </c>
      <c r="AE26" s="747"/>
      <c r="AF26" s="747"/>
      <c r="AG26" s="747"/>
      <c r="AH26" s="747"/>
      <c r="AI26" s="627"/>
      <c r="AJ26" s="628"/>
      <c r="AK26" s="628"/>
      <c r="AL26" s="628"/>
      <c r="AM26" s="628"/>
      <c r="AN26" s="628"/>
      <c r="AO26" s="629" t="s">
        <v>0</v>
      </c>
      <c r="AP26" s="746" t="s">
        <v>166</v>
      </c>
      <c r="AQ26" s="747"/>
      <c r="AR26" s="747"/>
      <c r="AS26" s="747"/>
      <c r="AT26" s="747"/>
      <c r="AU26" s="627"/>
      <c r="AV26" s="628"/>
      <c r="AW26" s="628"/>
      <c r="AX26" s="628"/>
      <c r="AY26" s="628"/>
      <c r="AZ26" s="628"/>
      <c r="BA26" s="629" t="s">
        <v>0</v>
      </c>
      <c r="BB26" s="746" t="s">
        <v>167</v>
      </c>
      <c r="BC26" s="747"/>
      <c r="BD26" s="747"/>
      <c r="BE26" s="747"/>
      <c r="BF26" s="747"/>
      <c r="BG26" s="627"/>
      <c r="BH26" s="628"/>
      <c r="BI26" s="628"/>
      <c r="BJ26" s="628"/>
      <c r="BK26" s="628"/>
      <c r="BL26" s="628"/>
      <c r="BM26" s="629" t="s">
        <v>0</v>
      </c>
      <c r="BN26" s="183"/>
      <c r="BO26" s="183"/>
      <c r="BP26" s="183"/>
      <c r="BQ26" s="893" t="s">
        <v>626</v>
      </c>
      <c r="BR26" s="894"/>
      <c r="BS26" s="894"/>
      <c r="BT26" s="894"/>
      <c r="BU26" s="746" t="s">
        <v>78</v>
      </c>
      <c r="BV26" s="747"/>
      <c r="BW26" s="747"/>
      <c r="BX26" s="747"/>
      <c r="BY26" s="747"/>
      <c r="BZ26" s="627"/>
      <c r="CA26" s="628"/>
      <c r="CB26" s="628"/>
      <c r="CC26" s="628"/>
      <c r="CD26" s="628"/>
      <c r="CE26" s="628"/>
      <c r="CF26" s="629" t="s">
        <v>0</v>
      </c>
      <c r="CG26" s="746" t="s">
        <v>79</v>
      </c>
      <c r="CH26" s="747"/>
      <c r="CI26" s="747"/>
      <c r="CJ26" s="747"/>
      <c r="CK26" s="747"/>
      <c r="CL26" s="627"/>
      <c r="CM26" s="628"/>
      <c r="CN26" s="628"/>
      <c r="CO26" s="628"/>
      <c r="CP26" s="628"/>
      <c r="CQ26" s="628"/>
      <c r="CR26" s="629" t="s">
        <v>0</v>
      </c>
      <c r="CS26" s="746" t="s">
        <v>131</v>
      </c>
      <c r="CT26" s="747"/>
      <c r="CU26" s="747"/>
      <c r="CV26" s="747"/>
      <c r="CW26" s="747"/>
      <c r="CX26" s="627"/>
      <c r="CY26" s="628"/>
      <c r="CZ26" s="628"/>
      <c r="DA26" s="628"/>
      <c r="DB26" s="628"/>
      <c r="DC26" s="628"/>
      <c r="DD26" s="629" t="s">
        <v>0</v>
      </c>
      <c r="DE26" s="746" t="s">
        <v>166</v>
      </c>
      <c r="DF26" s="747"/>
      <c r="DG26" s="747"/>
      <c r="DH26" s="747"/>
      <c r="DI26" s="747"/>
      <c r="DJ26" s="627"/>
      <c r="DK26" s="628"/>
      <c r="DL26" s="628"/>
      <c r="DM26" s="628"/>
      <c r="DN26" s="628"/>
      <c r="DO26" s="628"/>
      <c r="DP26" s="629" t="s">
        <v>0</v>
      </c>
      <c r="DQ26" s="746" t="s">
        <v>167</v>
      </c>
      <c r="DR26" s="747"/>
      <c r="DS26" s="747"/>
      <c r="DT26" s="747"/>
      <c r="DU26" s="747"/>
      <c r="DV26" s="627"/>
      <c r="DW26" s="628"/>
      <c r="DX26" s="628"/>
      <c r="DY26" s="628"/>
      <c r="DZ26" s="628"/>
      <c r="EA26" s="628"/>
      <c r="EB26" s="629" t="s">
        <v>0</v>
      </c>
    </row>
    <row r="27" spans="1:132" ht="29.25" customHeight="1" x14ac:dyDescent="0.25">
      <c r="A27" s="183"/>
      <c r="B27" s="895"/>
      <c r="C27" s="896"/>
      <c r="D27" s="896"/>
      <c r="E27" s="896"/>
      <c r="F27" s="748"/>
      <c r="G27" s="749"/>
      <c r="H27" s="749"/>
      <c r="I27" s="749"/>
      <c r="J27" s="749"/>
      <c r="K27" s="750">
        <f>IF(data2!$B$2="要",data4!$CY$2,"")</f>
        <v>0</v>
      </c>
      <c r="L27" s="751"/>
      <c r="M27" s="751"/>
      <c r="N27" s="751"/>
      <c r="O27" s="751"/>
      <c r="P27" s="751"/>
      <c r="Q27" s="752"/>
      <c r="R27" s="748"/>
      <c r="S27" s="749"/>
      <c r="T27" s="749"/>
      <c r="U27" s="749"/>
      <c r="V27" s="749"/>
      <c r="W27" s="750">
        <f>IF(data2!$B$2="要",data4!$CZ$2,"")</f>
        <v>0</v>
      </c>
      <c r="X27" s="751"/>
      <c r="Y27" s="751"/>
      <c r="Z27" s="751"/>
      <c r="AA27" s="751"/>
      <c r="AB27" s="751"/>
      <c r="AC27" s="752"/>
      <c r="AD27" s="748"/>
      <c r="AE27" s="749"/>
      <c r="AF27" s="749"/>
      <c r="AG27" s="749"/>
      <c r="AH27" s="749"/>
      <c r="AI27" s="750">
        <f>IF(data2!$B$2="要",data4!$DA$2,"")</f>
        <v>0</v>
      </c>
      <c r="AJ27" s="751"/>
      <c r="AK27" s="751"/>
      <c r="AL27" s="751"/>
      <c r="AM27" s="751"/>
      <c r="AN27" s="751"/>
      <c r="AO27" s="752"/>
      <c r="AP27" s="748"/>
      <c r="AQ27" s="749"/>
      <c r="AR27" s="749"/>
      <c r="AS27" s="749"/>
      <c r="AT27" s="749"/>
      <c r="AU27" s="750">
        <f>IF(data2!$B$2="要",data4!$DB$2,"")</f>
        <v>0</v>
      </c>
      <c r="AV27" s="751"/>
      <c r="AW27" s="751"/>
      <c r="AX27" s="751"/>
      <c r="AY27" s="751"/>
      <c r="AZ27" s="751"/>
      <c r="BA27" s="752"/>
      <c r="BB27" s="748"/>
      <c r="BC27" s="749"/>
      <c r="BD27" s="749"/>
      <c r="BE27" s="749"/>
      <c r="BF27" s="749"/>
      <c r="BG27" s="750">
        <f>IF(data2!$B$2="要",data4!$DC$2,"")</f>
        <v>0</v>
      </c>
      <c r="BH27" s="751"/>
      <c r="BI27" s="751"/>
      <c r="BJ27" s="751"/>
      <c r="BK27" s="751"/>
      <c r="BL27" s="751"/>
      <c r="BM27" s="752"/>
      <c r="BN27" s="183"/>
      <c r="BO27" s="183"/>
      <c r="BP27" s="183"/>
      <c r="BQ27" s="895"/>
      <c r="BR27" s="896"/>
      <c r="BS27" s="896"/>
      <c r="BT27" s="896"/>
      <c r="BU27" s="748"/>
      <c r="BV27" s="749"/>
      <c r="BW27" s="749"/>
      <c r="BX27" s="749"/>
      <c r="BY27" s="749"/>
      <c r="BZ27" s="750">
        <f>IF(data2!$B$2="要",data4!$CY$2,"")</f>
        <v>0</v>
      </c>
      <c r="CA27" s="751"/>
      <c r="CB27" s="751"/>
      <c r="CC27" s="751"/>
      <c r="CD27" s="751"/>
      <c r="CE27" s="751"/>
      <c r="CF27" s="752"/>
      <c r="CG27" s="748"/>
      <c r="CH27" s="749"/>
      <c r="CI27" s="749"/>
      <c r="CJ27" s="749"/>
      <c r="CK27" s="749"/>
      <c r="CL27" s="750">
        <f>IF(data2!$B$2="要",data4!$CZ$2,"")</f>
        <v>0</v>
      </c>
      <c r="CM27" s="751"/>
      <c r="CN27" s="751"/>
      <c r="CO27" s="751"/>
      <c r="CP27" s="751"/>
      <c r="CQ27" s="751"/>
      <c r="CR27" s="752"/>
      <c r="CS27" s="748"/>
      <c r="CT27" s="749"/>
      <c r="CU27" s="749"/>
      <c r="CV27" s="749"/>
      <c r="CW27" s="749"/>
      <c r="CX27" s="750">
        <f>IF(data2!$B$2="要",data4!$DA$2,"")</f>
        <v>0</v>
      </c>
      <c r="CY27" s="751"/>
      <c r="CZ27" s="751"/>
      <c r="DA27" s="751"/>
      <c r="DB27" s="751"/>
      <c r="DC27" s="751"/>
      <c r="DD27" s="752"/>
      <c r="DE27" s="748"/>
      <c r="DF27" s="749"/>
      <c r="DG27" s="749"/>
      <c r="DH27" s="749"/>
      <c r="DI27" s="749"/>
      <c r="DJ27" s="750">
        <f>IF(data2!$B$2="要",data4!$DB$2,"")</f>
        <v>0</v>
      </c>
      <c r="DK27" s="751"/>
      <c r="DL27" s="751"/>
      <c r="DM27" s="751"/>
      <c r="DN27" s="751"/>
      <c r="DO27" s="751"/>
      <c r="DP27" s="752"/>
      <c r="DQ27" s="748"/>
      <c r="DR27" s="749"/>
      <c r="DS27" s="749"/>
      <c r="DT27" s="749"/>
      <c r="DU27" s="749"/>
      <c r="DV27" s="750">
        <f>IF(data2!$B$2="要",data4!$DC$2,"")</f>
        <v>0</v>
      </c>
      <c r="DW27" s="751"/>
      <c r="DX27" s="751"/>
      <c r="DY27" s="751"/>
      <c r="DZ27" s="751"/>
      <c r="EA27" s="751"/>
      <c r="EB27" s="752"/>
    </row>
    <row r="28" spans="1:132" ht="11.25" customHeight="1" x14ac:dyDescent="0.25">
      <c r="A28" s="183"/>
      <c r="B28" s="897" t="s">
        <v>132</v>
      </c>
      <c r="C28" s="898"/>
      <c r="D28" s="898"/>
      <c r="E28" s="899"/>
      <c r="F28" s="906" t="s">
        <v>134</v>
      </c>
      <c r="G28" s="907"/>
      <c r="H28" s="907"/>
      <c r="I28" s="907"/>
      <c r="J28" s="907"/>
      <c r="K28" s="756">
        <f>IF(data2!$B$2="要",data4!$DF$2,"")</f>
        <v>0</v>
      </c>
      <c r="L28" s="757"/>
      <c r="M28" s="757"/>
      <c r="N28" s="757"/>
      <c r="O28" s="757"/>
      <c r="P28" s="757"/>
      <c r="Q28" s="758"/>
      <c r="R28" s="906" t="s">
        <v>135</v>
      </c>
      <c r="S28" s="907"/>
      <c r="T28" s="907"/>
      <c r="U28" s="907"/>
      <c r="V28" s="910"/>
      <c r="W28" s="912" t="s">
        <v>67</v>
      </c>
      <c r="X28" s="913"/>
      <c r="Y28" s="913"/>
      <c r="Z28" s="913"/>
      <c r="AA28" s="913"/>
      <c r="AB28" s="913" t="s">
        <v>137</v>
      </c>
      <c r="AC28" s="913"/>
      <c r="AD28" s="913"/>
      <c r="AE28" s="913"/>
      <c r="AF28" s="904" t="s">
        <v>68</v>
      </c>
      <c r="AG28" s="904"/>
      <c r="AH28" s="904"/>
      <c r="AI28" s="905"/>
      <c r="AJ28" s="925" t="s">
        <v>138</v>
      </c>
      <c r="AK28" s="926"/>
      <c r="AL28" s="926"/>
      <c r="AM28" s="926"/>
      <c r="AN28" s="926"/>
      <c r="AO28" s="927"/>
      <c r="AP28" s="843">
        <f>IF(data2!$B$2="要",data4!$DN$2,"")</f>
        <v>0</v>
      </c>
      <c r="AQ28" s="844"/>
      <c r="AR28" s="844"/>
      <c r="AS28" s="844"/>
      <c r="AT28" s="844"/>
      <c r="AU28" s="845"/>
      <c r="AV28" s="925" t="s">
        <v>140</v>
      </c>
      <c r="AW28" s="926"/>
      <c r="AX28" s="926"/>
      <c r="AY28" s="926"/>
      <c r="AZ28" s="926"/>
      <c r="BA28" s="927"/>
      <c r="BB28" s="922" t="s">
        <v>70</v>
      </c>
      <c r="BC28" s="923"/>
      <c r="BD28" s="923"/>
      <c r="BE28" s="923"/>
      <c r="BF28" s="923"/>
      <c r="BG28" s="923"/>
      <c r="BH28" s="923"/>
      <c r="BI28" s="923"/>
      <c r="BJ28" s="923"/>
      <c r="BK28" s="923"/>
      <c r="BL28" s="923"/>
      <c r="BM28" s="924"/>
      <c r="BN28" s="183"/>
      <c r="BO28" s="183"/>
      <c r="BP28" s="183"/>
      <c r="BQ28" s="897" t="s">
        <v>132</v>
      </c>
      <c r="BR28" s="898"/>
      <c r="BS28" s="898"/>
      <c r="BT28" s="899"/>
      <c r="BU28" s="906" t="s">
        <v>134</v>
      </c>
      <c r="BV28" s="907"/>
      <c r="BW28" s="907"/>
      <c r="BX28" s="907"/>
      <c r="BY28" s="907"/>
      <c r="BZ28" s="756">
        <f>IF(data2!$B$2="要",data4!$DF$2,"")</f>
        <v>0</v>
      </c>
      <c r="CA28" s="757"/>
      <c r="CB28" s="757"/>
      <c r="CC28" s="757"/>
      <c r="CD28" s="757"/>
      <c r="CE28" s="757"/>
      <c r="CF28" s="758"/>
      <c r="CG28" s="906" t="s">
        <v>135</v>
      </c>
      <c r="CH28" s="907"/>
      <c r="CI28" s="907"/>
      <c r="CJ28" s="907"/>
      <c r="CK28" s="910"/>
      <c r="CL28" s="912" t="s">
        <v>67</v>
      </c>
      <c r="CM28" s="913"/>
      <c r="CN28" s="913"/>
      <c r="CO28" s="913"/>
      <c r="CP28" s="913"/>
      <c r="CQ28" s="913" t="s">
        <v>137</v>
      </c>
      <c r="CR28" s="913"/>
      <c r="CS28" s="913"/>
      <c r="CT28" s="913"/>
      <c r="CU28" s="904" t="s">
        <v>68</v>
      </c>
      <c r="CV28" s="904"/>
      <c r="CW28" s="904"/>
      <c r="CX28" s="905"/>
      <c r="CY28" s="925" t="s">
        <v>138</v>
      </c>
      <c r="CZ28" s="926"/>
      <c r="DA28" s="926"/>
      <c r="DB28" s="926"/>
      <c r="DC28" s="926"/>
      <c r="DD28" s="927"/>
      <c r="DE28" s="843">
        <f>IF(data2!$B$2="要",data4!$DN$2,"")</f>
        <v>0</v>
      </c>
      <c r="DF28" s="844"/>
      <c r="DG28" s="844"/>
      <c r="DH28" s="844"/>
      <c r="DI28" s="844"/>
      <c r="DJ28" s="845"/>
      <c r="DK28" s="925" t="s">
        <v>140</v>
      </c>
      <c r="DL28" s="926"/>
      <c r="DM28" s="926"/>
      <c r="DN28" s="926"/>
      <c r="DO28" s="926"/>
      <c r="DP28" s="927"/>
      <c r="DQ28" s="922" t="s">
        <v>70</v>
      </c>
      <c r="DR28" s="923"/>
      <c r="DS28" s="923"/>
      <c r="DT28" s="923"/>
      <c r="DU28" s="923"/>
      <c r="DV28" s="923"/>
      <c r="DW28" s="923"/>
      <c r="DX28" s="923"/>
      <c r="DY28" s="923"/>
      <c r="DZ28" s="923"/>
      <c r="EA28" s="923"/>
      <c r="EB28" s="924"/>
    </row>
    <row r="29" spans="1:132" ht="21.75" customHeight="1" x14ac:dyDescent="0.25">
      <c r="A29" s="183"/>
      <c r="B29" s="893"/>
      <c r="C29" s="894"/>
      <c r="D29" s="894"/>
      <c r="E29" s="900"/>
      <c r="F29" s="908"/>
      <c r="G29" s="909"/>
      <c r="H29" s="909"/>
      <c r="I29" s="909"/>
      <c r="J29" s="909"/>
      <c r="K29" s="759"/>
      <c r="L29" s="760"/>
      <c r="M29" s="760"/>
      <c r="N29" s="760"/>
      <c r="O29" s="760"/>
      <c r="P29" s="760"/>
      <c r="Q29" s="761"/>
      <c r="R29" s="908"/>
      <c r="S29" s="909"/>
      <c r="T29" s="909"/>
      <c r="U29" s="909"/>
      <c r="V29" s="911"/>
      <c r="W29" s="915">
        <f>IF(data2!$B$2="要",data4!$DH$2,"")</f>
        <v>0</v>
      </c>
      <c r="X29" s="914"/>
      <c r="Y29" s="914"/>
      <c r="Z29" s="914"/>
      <c r="AA29" s="914"/>
      <c r="AB29" s="914">
        <f>IF(data2!$B$2="要",data4!$DJ$2,"")</f>
        <v>0</v>
      </c>
      <c r="AC29" s="914"/>
      <c r="AD29" s="914"/>
      <c r="AE29" s="914"/>
      <c r="AF29" s="902">
        <f>IF(data2!$B$2="要",data4!$DL$2,"")</f>
        <v>0</v>
      </c>
      <c r="AG29" s="902"/>
      <c r="AH29" s="902"/>
      <c r="AI29" s="903"/>
      <c r="AJ29" s="928"/>
      <c r="AK29" s="929"/>
      <c r="AL29" s="929"/>
      <c r="AM29" s="929"/>
      <c r="AN29" s="929"/>
      <c r="AO29" s="930"/>
      <c r="AP29" s="846"/>
      <c r="AQ29" s="847"/>
      <c r="AR29" s="847"/>
      <c r="AS29" s="847"/>
      <c r="AT29" s="847"/>
      <c r="AU29" s="848"/>
      <c r="AV29" s="928"/>
      <c r="AW29" s="929"/>
      <c r="AX29" s="929"/>
      <c r="AY29" s="929"/>
      <c r="AZ29" s="929"/>
      <c r="BA29" s="930"/>
      <c r="BB29" s="919">
        <f>IF(data2!$B$2="要",data4!$DP$2,"")</f>
        <v>0</v>
      </c>
      <c r="BC29" s="920"/>
      <c r="BD29" s="920"/>
      <c r="BE29" s="920"/>
      <c r="BF29" s="920"/>
      <c r="BG29" s="920"/>
      <c r="BH29" s="920"/>
      <c r="BI29" s="920"/>
      <c r="BJ29" s="920"/>
      <c r="BK29" s="920"/>
      <c r="BL29" s="920"/>
      <c r="BM29" s="921"/>
      <c r="BN29" s="183"/>
      <c r="BO29" s="183"/>
      <c r="BP29" s="183"/>
      <c r="BQ29" s="893"/>
      <c r="BR29" s="894"/>
      <c r="BS29" s="894"/>
      <c r="BT29" s="900"/>
      <c r="BU29" s="908"/>
      <c r="BV29" s="909"/>
      <c r="BW29" s="909"/>
      <c r="BX29" s="909"/>
      <c r="BY29" s="909"/>
      <c r="BZ29" s="759"/>
      <c r="CA29" s="760"/>
      <c r="CB29" s="760"/>
      <c r="CC29" s="760"/>
      <c r="CD29" s="760"/>
      <c r="CE29" s="760"/>
      <c r="CF29" s="761"/>
      <c r="CG29" s="908"/>
      <c r="CH29" s="909"/>
      <c r="CI29" s="909"/>
      <c r="CJ29" s="909"/>
      <c r="CK29" s="911"/>
      <c r="CL29" s="915">
        <f>IF(data2!$B$2="要",data4!$DH$2,"")</f>
        <v>0</v>
      </c>
      <c r="CM29" s="914"/>
      <c r="CN29" s="914"/>
      <c r="CO29" s="914"/>
      <c r="CP29" s="914"/>
      <c r="CQ29" s="914">
        <f>IF(data2!$B$2="要",data4!$DJ$2,"")</f>
        <v>0</v>
      </c>
      <c r="CR29" s="914"/>
      <c r="CS29" s="914"/>
      <c r="CT29" s="914"/>
      <c r="CU29" s="902">
        <f>IF(data2!$B$2="要",data4!$DL$2,"")</f>
        <v>0</v>
      </c>
      <c r="CV29" s="902"/>
      <c r="CW29" s="902"/>
      <c r="CX29" s="903"/>
      <c r="CY29" s="928"/>
      <c r="CZ29" s="929"/>
      <c r="DA29" s="929"/>
      <c r="DB29" s="929"/>
      <c r="DC29" s="929"/>
      <c r="DD29" s="930"/>
      <c r="DE29" s="846"/>
      <c r="DF29" s="847"/>
      <c r="DG29" s="847"/>
      <c r="DH29" s="847"/>
      <c r="DI29" s="847"/>
      <c r="DJ29" s="848"/>
      <c r="DK29" s="928"/>
      <c r="DL29" s="929"/>
      <c r="DM29" s="929"/>
      <c r="DN29" s="929"/>
      <c r="DO29" s="929"/>
      <c r="DP29" s="930"/>
      <c r="DQ29" s="919">
        <f>IF(data2!$B$2="要",data4!$DP$2,"")</f>
        <v>0</v>
      </c>
      <c r="DR29" s="920"/>
      <c r="DS29" s="920"/>
      <c r="DT29" s="920"/>
      <c r="DU29" s="920"/>
      <c r="DV29" s="920"/>
      <c r="DW29" s="920"/>
      <c r="DX29" s="920"/>
      <c r="DY29" s="920"/>
      <c r="DZ29" s="920"/>
      <c r="EA29" s="920"/>
      <c r="EB29" s="921"/>
    </row>
    <row r="30" spans="1:132" ht="11.25" customHeight="1" x14ac:dyDescent="0.25">
      <c r="A30" s="183"/>
      <c r="B30" s="893"/>
      <c r="C30" s="894"/>
      <c r="D30" s="894"/>
      <c r="E30" s="900"/>
      <c r="F30" s="906" t="s">
        <v>133</v>
      </c>
      <c r="G30" s="907"/>
      <c r="H30" s="907"/>
      <c r="I30" s="907"/>
      <c r="J30" s="907"/>
      <c r="K30" s="627"/>
      <c r="L30" s="628"/>
      <c r="M30" s="628"/>
      <c r="N30" s="628"/>
      <c r="O30" s="628"/>
      <c r="P30" s="628"/>
      <c r="Q30" s="629" t="s">
        <v>0</v>
      </c>
      <c r="R30" s="906" t="s">
        <v>136</v>
      </c>
      <c r="S30" s="907"/>
      <c r="T30" s="907"/>
      <c r="U30" s="907"/>
      <c r="V30" s="910"/>
      <c r="W30" s="912" t="s">
        <v>67</v>
      </c>
      <c r="X30" s="913"/>
      <c r="Y30" s="913"/>
      <c r="Z30" s="913"/>
      <c r="AA30" s="913"/>
      <c r="AB30" s="913" t="s">
        <v>137</v>
      </c>
      <c r="AC30" s="913"/>
      <c r="AD30" s="913"/>
      <c r="AE30" s="913"/>
      <c r="AF30" s="904" t="s">
        <v>68</v>
      </c>
      <c r="AG30" s="904"/>
      <c r="AH30" s="904"/>
      <c r="AI30" s="905"/>
      <c r="AJ30" s="925" t="s">
        <v>139</v>
      </c>
      <c r="AK30" s="926"/>
      <c r="AL30" s="926"/>
      <c r="AM30" s="926"/>
      <c r="AN30" s="926"/>
      <c r="AO30" s="927"/>
      <c r="AP30" s="843">
        <f>IF(data2!$B$2="要",data4!$DO$2,"")</f>
        <v>0</v>
      </c>
      <c r="AQ30" s="844"/>
      <c r="AR30" s="844"/>
      <c r="AS30" s="844"/>
      <c r="AT30" s="844"/>
      <c r="AU30" s="845"/>
      <c r="AV30" s="925" t="s">
        <v>141</v>
      </c>
      <c r="AW30" s="926"/>
      <c r="AX30" s="926"/>
      <c r="AY30" s="926"/>
      <c r="AZ30" s="926"/>
      <c r="BA30" s="927"/>
      <c r="BB30" s="922" t="s">
        <v>70</v>
      </c>
      <c r="BC30" s="923"/>
      <c r="BD30" s="923"/>
      <c r="BE30" s="923"/>
      <c r="BF30" s="923"/>
      <c r="BG30" s="923"/>
      <c r="BH30" s="923"/>
      <c r="BI30" s="923"/>
      <c r="BJ30" s="923"/>
      <c r="BK30" s="923"/>
      <c r="BL30" s="923"/>
      <c r="BM30" s="924"/>
      <c r="BN30" s="183"/>
      <c r="BO30" s="183"/>
      <c r="BP30" s="183"/>
      <c r="BQ30" s="893"/>
      <c r="BR30" s="894"/>
      <c r="BS30" s="894"/>
      <c r="BT30" s="900"/>
      <c r="BU30" s="906" t="s">
        <v>133</v>
      </c>
      <c r="BV30" s="907"/>
      <c r="BW30" s="907"/>
      <c r="BX30" s="907"/>
      <c r="BY30" s="907"/>
      <c r="BZ30" s="627"/>
      <c r="CA30" s="628"/>
      <c r="CB30" s="628"/>
      <c r="CC30" s="628"/>
      <c r="CD30" s="628"/>
      <c r="CE30" s="628"/>
      <c r="CF30" s="629" t="s">
        <v>0</v>
      </c>
      <c r="CG30" s="906" t="s">
        <v>136</v>
      </c>
      <c r="CH30" s="907"/>
      <c r="CI30" s="907"/>
      <c r="CJ30" s="907"/>
      <c r="CK30" s="910"/>
      <c r="CL30" s="912" t="s">
        <v>67</v>
      </c>
      <c r="CM30" s="913"/>
      <c r="CN30" s="913"/>
      <c r="CO30" s="913"/>
      <c r="CP30" s="913"/>
      <c r="CQ30" s="913" t="s">
        <v>137</v>
      </c>
      <c r="CR30" s="913"/>
      <c r="CS30" s="913"/>
      <c r="CT30" s="913"/>
      <c r="CU30" s="904" t="s">
        <v>68</v>
      </c>
      <c r="CV30" s="904"/>
      <c r="CW30" s="904"/>
      <c r="CX30" s="905"/>
      <c r="CY30" s="925" t="s">
        <v>139</v>
      </c>
      <c r="CZ30" s="926"/>
      <c r="DA30" s="926"/>
      <c r="DB30" s="926"/>
      <c r="DC30" s="926"/>
      <c r="DD30" s="927"/>
      <c r="DE30" s="843">
        <f>IF(data2!$B$2="要",data4!$DO$2,"")</f>
        <v>0</v>
      </c>
      <c r="DF30" s="844"/>
      <c r="DG30" s="844"/>
      <c r="DH30" s="844"/>
      <c r="DI30" s="844"/>
      <c r="DJ30" s="845"/>
      <c r="DK30" s="925" t="s">
        <v>141</v>
      </c>
      <c r="DL30" s="926"/>
      <c r="DM30" s="926"/>
      <c r="DN30" s="926"/>
      <c r="DO30" s="926"/>
      <c r="DP30" s="927"/>
      <c r="DQ30" s="922" t="s">
        <v>70</v>
      </c>
      <c r="DR30" s="923"/>
      <c r="DS30" s="923"/>
      <c r="DT30" s="923"/>
      <c r="DU30" s="923"/>
      <c r="DV30" s="923"/>
      <c r="DW30" s="923"/>
      <c r="DX30" s="923"/>
      <c r="DY30" s="923"/>
      <c r="DZ30" s="923"/>
      <c r="EA30" s="923"/>
      <c r="EB30" s="924"/>
    </row>
    <row r="31" spans="1:132" ht="21.75" customHeight="1" x14ac:dyDescent="0.25">
      <c r="A31" s="183"/>
      <c r="B31" s="895"/>
      <c r="C31" s="896"/>
      <c r="D31" s="896"/>
      <c r="E31" s="901"/>
      <c r="F31" s="908"/>
      <c r="G31" s="909"/>
      <c r="H31" s="909"/>
      <c r="I31" s="909"/>
      <c r="J31" s="909"/>
      <c r="K31" s="916">
        <f>IF(data2!$B$2="要",data4!$DG$2,"")</f>
        <v>0</v>
      </c>
      <c r="L31" s="917"/>
      <c r="M31" s="917"/>
      <c r="N31" s="917"/>
      <c r="O31" s="917"/>
      <c r="P31" s="917"/>
      <c r="Q31" s="918"/>
      <c r="R31" s="908"/>
      <c r="S31" s="909"/>
      <c r="T31" s="909"/>
      <c r="U31" s="909"/>
      <c r="V31" s="911"/>
      <c r="W31" s="915">
        <f>IF(data2!$B$2="要",data4!$DI$2,"")</f>
        <v>0</v>
      </c>
      <c r="X31" s="914"/>
      <c r="Y31" s="914"/>
      <c r="Z31" s="914"/>
      <c r="AA31" s="914"/>
      <c r="AB31" s="914">
        <f>IF(data2!$B$2="要",data4!$DK$2,"")</f>
        <v>0</v>
      </c>
      <c r="AC31" s="914"/>
      <c r="AD31" s="914"/>
      <c r="AE31" s="914"/>
      <c r="AF31" s="902">
        <f>IF(data2!$B$2="要",data4!$DM$2,"")</f>
        <v>0</v>
      </c>
      <c r="AG31" s="902"/>
      <c r="AH31" s="902"/>
      <c r="AI31" s="903"/>
      <c r="AJ31" s="928"/>
      <c r="AK31" s="929"/>
      <c r="AL31" s="929"/>
      <c r="AM31" s="929"/>
      <c r="AN31" s="929"/>
      <c r="AO31" s="930"/>
      <c r="AP31" s="846"/>
      <c r="AQ31" s="847"/>
      <c r="AR31" s="847"/>
      <c r="AS31" s="847"/>
      <c r="AT31" s="847"/>
      <c r="AU31" s="848"/>
      <c r="AV31" s="928"/>
      <c r="AW31" s="929"/>
      <c r="AX31" s="929"/>
      <c r="AY31" s="929"/>
      <c r="AZ31" s="929"/>
      <c r="BA31" s="930"/>
      <c r="BB31" s="919">
        <f>IF(data2!$B$2="要",data4!$DQ$2,"")</f>
        <v>0</v>
      </c>
      <c r="BC31" s="920"/>
      <c r="BD31" s="920"/>
      <c r="BE31" s="920"/>
      <c r="BF31" s="920"/>
      <c r="BG31" s="920"/>
      <c r="BH31" s="920"/>
      <c r="BI31" s="920"/>
      <c r="BJ31" s="920"/>
      <c r="BK31" s="920"/>
      <c r="BL31" s="920"/>
      <c r="BM31" s="921"/>
      <c r="BN31" s="183"/>
      <c r="BO31" s="183"/>
      <c r="BP31" s="183"/>
      <c r="BQ31" s="895"/>
      <c r="BR31" s="896"/>
      <c r="BS31" s="896"/>
      <c r="BT31" s="901"/>
      <c r="BU31" s="908"/>
      <c r="BV31" s="909"/>
      <c r="BW31" s="909"/>
      <c r="BX31" s="909"/>
      <c r="BY31" s="909"/>
      <c r="BZ31" s="916">
        <f>IF(data2!$B$2="要",data4!$DG$2,"")</f>
        <v>0</v>
      </c>
      <c r="CA31" s="917"/>
      <c r="CB31" s="917"/>
      <c r="CC31" s="917"/>
      <c r="CD31" s="917"/>
      <c r="CE31" s="917"/>
      <c r="CF31" s="918"/>
      <c r="CG31" s="908"/>
      <c r="CH31" s="909"/>
      <c r="CI31" s="909"/>
      <c r="CJ31" s="909"/>
      <c r="CK31" s="911"/>
      <c r="CL31" s="915">
        <f>IF(data2!$B$2="要",data4!$DI$2,"")</f>
        <v>0</v>
      </c>
      <c r="CM31" s="914"/>
      <c r="CN31" s="914"/>
      <c r="CO31" s="914"/>
      <c r="CP31" s="914"/>
      <c r="CQ31" s="914">
        <f>IF(data2!$B$2="要",data4!$DK$2,"")</f>
        <v>0</v>
      </c>
      <c r="CR31" s="914"/>
      <c r="CS31" s="914"/>
      <c r="CT31" s="914"/>
      <c r="CU31" s="902">
        <f>IF(data2!$B$2="要",data4!$DM$2,"")</f>
        <v>0</v>
      </c>
      <c r="CV31" s="902"/>
      <c r="CW31" s="902"/>
      <c r="CX31" s="903"/>
      <c r="CY31" s="928"/>
      <c r="CZ31" s="929"/>
      <c r="DA31" s="929"/>
      <c r="DB31" s="929"/>
      <c r="DC31" s="929"/>
      <c r="DD31" s="930"/>
      <c r="DE31" s="846"/>
      <c r="DF31" s="847"/>
      <c r="DG31" s="847"/>
      <c r="DH31" s="847"/>
      <c r="DI31" s="847"/>
      <c r="DJ31" s="848"/>
      <c r="DK31" s="928"/>
      <c r="DL31" s="929"/>
      <c r="DM31" s="929"/>
      <c r="DN31" s="929"/>
      <c r="DO31" s="929"/>
      <c r="DP31" s="930"/>
      <c r="DQ31" s="919">
        <f>IF(data2!$B$2="要",data4!$DQ$2,"")</f>
        <v>0</v>
      </c>
      <c r="DR31" s="920"/>
      <c r="DS31" s="920"/>
      <c r="DT31" s="920"/>
      <c r="DU31" s="920"/>
      <c r="DV31" s="920"/>
      <c r="DW31" s="920"/>
      <c r="DX31" s="920"/>
      <c r="DY31" s="920"/>
      <c r="DZ31" s="920"/>
      <c r="EA31" s="920"/>
      <c r="EB31" s="921"/>
    </row>
    <row r="32" spans="1:132" ht="11.25" customHeight="1" x14ac:dyDescent="0.25">
      <c r="A32" s="183"/>
      <c r="B32" s="946" t="s">
        <v>727</v>
      </c>
      <c r="C32" s="947"/>
      <c r="D32" s="947"/>
      <c r="E32" s="897" t="s">
        <v>143</v>
      </c>
      <c r="F32" s="898"/>
      <c r="G32" s="898"/>
      <c r="H32" s="898"/>
      <c r="I32" s="899"/>
      <c r="J32" s="974" t="str">
        <f>IF(data4!$R$5="適用なし","",data4!$P$2)</f>
        <v/>
      </c>
      <c r="K32" s="975"/>
      <c r="L32" s="975"/>
      <c r="M32" s="975"/>
      <c r="N32" s="975"/>
      <c r="O32" s="975"/>
      <c r="P32" s="975"/>
      <c r="Q32" s="975"/>
      <c r="R32" s="975"/>
      <c r="S32" s="975"/>
      <c r="T32" s="975"/>
      <c r="U32" s="975"/>
      <c r="V32" s="975"/>
      <c r="W32" s="975"/>
      <c r="X32" s="975"/>
      <c r="Y32" s="763" t="s">
        <v>144</v>
      </c>
      <c r="Z32" s="764"/>
      <c r="AA32" s="756" t="str">
        <f>IF(data4!$R$5="適用なし","",data4!$S$2)</f>
        <v/>
      </c>
      <c r="AB32" s="757"/>
      <c r="AC32" s="758"/>
      <c r="AD32" s="934" t="s">
        <v>146</v>
      </c>
      <c r="AE32" s="935"/>
      <c r="AF32" s="935"/>
      <c r="AG32" s="935"/>
      <c r="AH32" s="935"/>
      <c r="AI32" s="936"/>
      <c r="AJ32" s="940" t="s">
        <v>70</v>
      </c>
      <c r="AK32" s="941"/>
      <c r="AL32" s="941"/>
      <c r="AM32" s="941"/>
      <c r="AN32" s="941"/>
      <c r="AO32" s="942"/>
      <c r="AP32" s="934" t="s">
        <v>148</v>
      </c>
      <c r="AQ32" s="935"/>
      <c r="AR32" s="935"/>
      <c r="AS32" s="935"/>
      <c r="AT32" s="935"/>
      <c r="AU32" s="936"/>
      <c r="AV32" s="940" t="s">
        <v>70</v>
      </c>
      <c r="AW32" s="941"/>
      <c r="AX32" s="941"/>
      <c r="AY32" s="941"/>
      <c r="AZ32" s="941"/>
      <c r="BA32" s="942"/>
      <c r="BB32" s="934" t="s">
        <v>149</v>
      </c>
      <c r="BC32" s="935"/>
      <c r="BD32" s="935"/>
      <c r="BE32" s="935"/>
      <c r="BF32" s="935"/>
      <c r="BG32" s="936"/>
      <c r="BH32" s="940" t="s">
        <v>70</v>
      </c>
      <c r="BI32" s="941"/>
      <c r="BJ32" s="941"/>
      <c r="BK32" s="941"/>
      <c r="BL32" s="941"/>
      <c r="BM32" s="942"/>
      <c r="BN32" s="183"/>
      <c r="BO32" s="183"/>
      <c r="BP32" s="183"/>
      <c r="BQ32" s="946" t="s">
        <v>727</v>
      </c>
      <c r="BR32" s="947"/>
      <c r="BS32" s="947"/>
      <c r="BT32" s="897" t="s">
        <v>143</v>
      </c>
      <c r="BU32" s="898"/>
      <c r="BV32" s="898"/>
      <c r="BW32" s="898"/>
      <c r="BX32" s="899"/>
      <c r="BY32" s="974" t="str">
        <f>IF(data4!$R$5="適用なし","",data4!$P$2)</f>
        <v/>
      </c>
      <c r="BZ32" s="975"/>
      <c r="CA32" s="975"/>
      <c r="CB32" s="975"/>
      <c r="CC32" s="975"/>
      <c r="CD32" s="975"/>
      <c r="CE32" s="975"/>
      <c r="CF32" s="975"/>
      <c r="CG32" s="975"/>
      <c r="CH32" s="975"/>
      <c r="CI32" s="975"/>
      <c r="CJ32" s="975"/>
      <c r="CK32" s="975"/>
      <c r="CL32" s="975"/>
      <c r="CM32" s="975"/>
      <c r="CN32" s="763" t="s">
        <v>144</v>
      </c>
      <c r="CO32" s="764"/>
      <c r="CP32" s="756" t="str">
        <f>IF(data4!$R$5="適用なし","",data4!$S$2)</f>
        <v/>
      </c>
      <c r="CQ32" s="757"/>
      <c r="CR32" s="758"/>
      <c r="CS32" s="934" t="s">
        <v>146</v>
      </c>
      <c r="CT32" s="935"/>
      <c r="CU32" s="935"/>
      <c r="CV32" s="935"/>
      <c r="CW32" s="935"/>
      <c r="CX32" s="936"/>
      <c r="CY32" s="940" t="s">
        <v>70</v>
      </c>
      <c r="CZ32" s="941"/>
      <c r="DA32" s="941"/>
      <c r="DB32" s="941"/>
      <c r="DC32" s="941"/>
      <c r="DD32" s="942"/>
      <c r="DE32" s="934" t="s">
        <v>148</v>
      </c>
      <c r="DF32" s="935"/>
      <c r="DG32" s="935"/>
      <c r="DH32" s="935"/>
      <c r="DI32" s="935"/>
      <c r="DJ32" s="936"/>
      <c r="DK32" s="940" t="s">
        <v>70</v>
      </c>
      <c r="DL32" s="941"/>
      <c r="DM32" s="941"/>
      <c r="DN32" s="941"/>
      <c r="DO32" s="941"/>
      <c r="DP32" s="942"/>
      <c r="DQ32" s="934" t="s">
        <v>149</v>
      </c>
      <c r="DR32" s="935"/>
      <c r="DS32" s="935"/>
      <c r="DT32" s="935"/>
      <c r="DU32" s="935"/>
      <c r="DV32" s="936"/>
      <c r="DW32" s="940" t="s">
        <v>70</v>
      </c>
      <c r="DX32" s="941"/>
      <c r="DY32" s="941"/>
      <c r="DZ32" s="941"/>
      <c r="EA32" s="941"/>
      <c r="EB32" s="942"/>
    </row>
    <row r="33" spans="1:132" ht="22.5" customHeight="1" x14ac:dyDescent="0.25">
      <c r="A33" s="183"/>
      <c r="B33" s="948"/>
      <c r="C33" s="949"/>
      <c r="D33" s="949"/>
      <c r="E33" s="952" t="s">
        <v>142</v>
      </c>
      <c r="F33" s="953"/>
      <c r="G33" s="953"/>
      <c r="H33" s="953"/>
      <c r="I33" s="954"/>
      <c r="J33" s="958" t="str">
        <f>IF(data4!$R$5="適用なし","",data4!$Q$2)</f>
        <v/>
      </c>
      <c r="K33" s="959"/>
      <c r="L33" s="959"/>
      <c r="M33" s="959"/>
      <c r="N33" s="959"/>
      <c r="O33" s="959"/>
      <c r="P33" s="959"/>
      <c r="Q33" s="959"/>
      <c r="R33" s="959"/>
      <c r="S33" s="959"/>
      <c r="T33" s="959"/>
      <c r="U33" s="959"/>
      <c r="V33" s="959"/>
      <c r="W33" s="959"/>
      <c r="X33" s="959"/>
      <c r="Y33" s="976"/>
      <c r="Z33" s="977"/>
      <c r="AA33" s="968"/>
      <c r="AB33" s="969"/>
      <c r="AC33" s="970"/>
      <c r="AD33" s="971"/>
      <c r="AE33" s="972"/>
      <c r="AF33" s="972"/>
      <c r="AG33" s="972"/>
      <c r="AH33" s="972"/>
      <c r="AI33" s="973"/>
      <c r="AJ33" s="962" t="str">
        <f>IF(data4!$R$5="適用なし","",IF(data4!$N$2="","",data4!$N$2))</f>
        <v/>
      </c>
      <c r="AK33" s="963"/>
      <c r="AL33" s="963"/>
      <c r="AM33" s="963"/>
      <c r="AN33" s="963"/>
      <c r="AO33" s="964"/>
      <c r="AP33" s="971"/>
      <c r="AQ33" s="972"/>
      <c r="AR33" s="972"/>
      <c r="AS33" s="972"/>
      <c r="AT33" s="972"/>
      <c r="AU33" s="973"/>
      <c r="AV33" s="965">
        <f>IF(data2!$B$2="要",data4!$CV$2,"")</f>
        <v>0</v>
      </c>
      <c r="AW33" s="966"/>
      <c r="AX33" s="966"/>
      <c r="AY33" s="966"/>
      <c r="AZ33" s="966"/>
      <c r="BA33" s="967"/>
      <c r="BB33" s="937"/>
      <c r="BC33" s="938"/>
      <c r="BD33" s="938"/>
      <c r="BE33" s="938"/>
      <c r="BF33" s="938"/>
      <c r="BG33" s="939"/>
      <c r="BH33" s="931">
        <f>IF(data2!$B$2="要",data4!$DE$2,"")</f>
        <v>0</v>
      </c>
      <c r="BI33" s="932"/>
      <c r="BJ33" s="932"/>
      <c r="BK33" s="932"/>
      <c r="BL33" s="932"/>
      <c r="BM33" s="933"/>
      <c r="BN33" s="183"/>
      <c r="BO33" s="183"/>
      <c r="BP33" s="183"/>
      <c r="BQ33" s="948"/>
      <c r="BR33" s="949"/>
      <c r="BS33" s="949"/>
      <c r="BT33" s="952" t="s">
        <v>142</v>
      </c>
      <c r="BU33" s="953"/>
      <c r="BV33" s="953"/>
      <c r="BW33" s="953"/>
      <c r="BX33" s="954"/>
      <c r="BY33" s="958" t="str">
        <f>IF(data4!$R$5="適用なし","",data4!$Q$2)</f>
        <v/>
      </c>
      <c r="BZ33" s="959"/>
      <c r="CA33" s="959"/>
      <c r="CB33" s="959"/>
      <c r="CC33" s="959"/>
      <c r="CD33" s="959"/>
      <c r="CE33" s="959"/>
      <c r="CF33" s="959"/>
      <c r="CG33" s="959"/>
      <c r="CH33" s="959"/>
      <c r="CI33" s="959"/>
      <c r="CJ33" s="959"/>
      <c r="CK33" s="959"/>
      <c r="CL33" s="959"/>
      <c r="CM33" s="959"/>
      <c r="CN33" s="976"/>
      <c r="CO33" s="977"/>
      <c r="CP33" s="968"/>
      <c r="CQ33" s="969"/>
      <c r="CR33" s="970"/>
      <c r="CS33" s="971"/>
      <c r="CT33" s="972"/>
      <c r="CU33" s="972"/>
      <c r="CV33" s="972"/>
      <c r="CW33" s="972"/>
      <c r="CX33" s="973"/>
      <c r="CY33" s="962" t="str">
        <f>IF(data4!$R$5="適用なし","",IF(data4!$N$2="","",data4!$N$2))</f>
        <v/>
      </c>
      <c r="CZ33" s="963"/>
      <c r="DA33" s="963"/>
      <c r="DB33" s="963"/>
      <c r="DC33" s="963"/>
      <c r="DD33" s="964"/>
      <c r="DE33" s="971"/>
      <c r="DF33" s="972"/>
      <c r="DG33" s="972"/>
      <c r="DH33" s="972"/>
      <c r="DI33" s="972"/>
      <c r="DJ33" s="973"/>
      <c r="DK33" s="965">
        <f>IF(data2!$B$2="要",data4!$CV$2,"")</f>
        <v>0</v>
      </c>
      <c r="DL33" s="966"/>
      <c r="DM33" s="966"/>
      <c r="DN33" s="966"/>
      <c r="DO33" s="966"/>
      <c r="DP33" s="967"/>
      <c r="DQ33" s="937"/>
      <c r="DR33" s="938"/>
      <c r="DS33" s="938"/>
      <c r="DT33" s="938"/>
      <c r="DU33" s="938"/>
      <c r="DV33" s="939"/>
      <c r="DW33" s="931">
        <f>IF(data2!$B$2="要",data4!$DE$2,"")</f>
        <v>0</v>
      </c>
      <c r="DX33" s="932"/>
      <c r="DY33" s="932"/>
      <c r="DZ33" s="932"/>
      <c r="EA33" s="932"/>
      <c r="EB33" s="933"/>
    </row>
    <row r="34" spans="1:132" ht="11.25" customHeight="1" x14ac:dyDescent="0.25">
      <c r="A34" s="183"/>
      <c r="B34" s="948"/>
      <c r="C34" s="949"/>
      <c r="D34" s="949"/>
      <c r="E34" s="955"/>
      <c r="F34" s="956"/>
      <c r="G34" s="956"/>
      <c r="H34" s="956"/>
      <c r="I34" s="957"/>
      <c r="J34" s="960"/>
      <c r="K34" s="961"/>
      <c r="L34" s="961"/>
      <c r="M34" s="961"/>
      <c r="N34" s="961"/>
      <c r="O34" s="961"/>
      <c r="P34" s="961"/>
      <c r="Q34" s="961"/>
      <c r="R34" s="961"/>
      <c r="S34" s="961"/>
      <c r="T34" s="961"/>
      <c r="U34" s="961"/>
      <c r="V34" s="961"/>
      <c r="W34" s="961"/>
      <c r="X34" s="961"/>
      <c r="Y34" s="765"/>
      <c r="Z34" s="766"/>
      <c r="AA34" s="759"/>
      <c r="AB34" s="760"/>
      <c r="AC34" s="761"/>
      <c r="AD34" s="971"/>
      <c r="AE34" s="972"/>
      <c r="AF34" s="972"/>
      <c r="AG34" s="972"/>
      <c r="AH34" s="972"/>
      <c r="AI34" s="973"/>
      <c r="AJ34" s="962"/>
      <c r="AK34" s="963"/>
      <c r="AL34" s="963"/>
      <c r="AM34" s="963"/>
      <c r="AN34" s="963"/>
      <c r="AO34" s="964"/>
      <c r="AP34" s="934" t="s">
        <v>634</v>
      </c>
      <c r="AQ34" s="935"/>
      <c r="AR34" s="935"/>
      <c r="AS34" s="935"/>
      <c r="AT34" s="935"/>
      <c r="AU34" s="936"/>
      <c r="AV34" s="940" t="s">
        <v>70</v>
      </c>
      <c r="AW34" s="941"/>
      <c r="AX34" s="941"/>
      <c r="AY34" s="941"/>
      <c r="AZ34" s="941"/>
      <c r="BA34" s="942"/>
      <c r="BB34" s="934" t="s">
        <v>635</v>
      </c>
      <c r="BC34" s="935"/>
      <c r="BD34" s="935"/>
      <c r="BE34" s="935"/>
      <c r="BF34" s="935"/>
      <c r="BG34" s="936"/>
      <c r="BH34" s="940" t="s">
        <v>70</v>
      </c>
      <c r="BI34" s="941"/>
      <c r="BJ34" s="941"/>
      <c r="BK34" s="941"/>
      <c r="BL34" s="941"/>
      <c r="BM34" s="942"/>
      <c r="BN34" s="183"/>
      <c r="BO34" s="183"/>
      <c r="BP34" s="183"/>
      <c r="BQ34" s="948"/>
      <c r="BR34" s="949"/>
      <c r="BS34" s="949"/>
      <c r="BT34" s="955"/>
      <c r="BU34" s="956"/>
      <c r="BV34" s="956"/>
      <c r="BW34" s="956"/>
      <c r="BX34" s="957"/>
      <c r="BY34" s="960"/>
      <c r="BZ34" s="961"/>
      <c r="CA34" s="961"/>
      <c r="CB34" s="961"/>
      <c r="CC34" s="961"/>
      <c r="CD34" s="961"/>
      <c r="CE34" s="961"/>
      <c r="CF34" s="961"/>
      <c r="CG34" s="961"/>
      <c r="CH34" s="961"/>
      <c r="CI34" s="961"/>
      <c r="CJ34" s="961"/>
      <c r="CK34" s="961"/>
      <c r="CL34" s="961"/>
      <c r="CM34" s="961"/>
      <c r="CN34" s="765"/>
      <c r="CO34" s="766"/>
      <c r="CP34" s="759"/>
      <c r="CQ34" s="760"/>
      <c r="CR34" s="761"/>
      <c r="CS34" s="971"/>
      <c r="CT34" s="972"/>
      <c r="CU34" s="972"/>
      <c r="CV34" s="972"/>
      <c r="CW34" s="972"/>
      <c r="CX34" s="973"/>
      <c r="CY34" s="962"/>
      <c r="CZ34" s="963"/>
      <c r="DA34" s="963"/>
      <c r="DB34" s="963"/>
      <c r="DC34" s="963"/>
      <c r="DD34" s="964"/>
      <c r="DE34" s="934" t="s">
        <v>634</v>
      </c>
      <c r="DF34" s="935"/>
      <c r="DG34" s="935"/>
      <c r="DH34" s="935"/>
      <c r="DI34" s="935"/>
      <c r="DJ34" s="936"/>
      <c r="DK34" s="940" t="s">
        <v>70</v>
      </c>
      <c r="DL34" s="941"/>
      <c r="DM34" s="941"/>
      <c r="DN34" s="941"/>
      <c r="DO34" s="941"/>
      <c r="DP34" s="942"/>
      <c r="DQ34" s="934" t="s">
        <v>635</v>
      </c>
      <c r="DR34" s="935"/>
      <c r="DS34" s="935"/>
      <c r="DT34" s="935"/>
      <c r="DU34" s="935"/>
      <c r="DV34" s="936"/>
      <c r="DW34" s="940" t="s">
        <v>70</v>
      </c>
      <c r="DX34" s="941"/>
      <c r="DY34" s="941"/>
      <c r="DZ34" s="941"/>
      <c r="EA34" s="941"/>
      <c r="EB34" s="942"/>
    </row>
    <row r="35" spans="1:132" ht="22.5" customHeight="1" x14ac:dyDescent="0.25">
      <c r="A35" s="183"/>
      <c r="B35" s="950"/>
      <c r="C35" s="951"/>
      <c r="D35" s="951"/>
      <c r="E35" s="978" t="s">
        <v>122</v>
      </c>
      <c r="F35" s="979"/>
      <c r="G35" s="979"/>
      <c r="H35" s="979"/>
      <c r="I35" s="980"/>
      <c r="J35" s="753" t="str">
        <f>DBCS(IF(data4!$R$5="適用なし","",data4!$T$2))</f>
        <v/>
      </c>
      <c r="K35" s="754"/>
      <c r="L35" s="754"/>
      <c r="M35" s="754"/>
      <c r="N35" s="754"/>
      <c r="O35" s="754"/>
      <c r="P35" s="755"/>
      <c r="Q35" s="981" t="str">
        <f>DBCS(IF(data4!$R$5="適用なし","",data4!$U$2))</f>
        <v/>
      </c>
      <c r="R35" s="982"/>
      <c r="S35" s="982"/>
      <c r="T35" s="982"/>
      <c r="U35" s="982"/>
      <c r="V35" s="983"/>
      <c r="W35" s="981" t="str">
        <f>DBCS(IF(data4!$R$5="適用なし","",data4!$V$2))</f>
        <v/>
      </c>
      <c r="X35" s="982"/>
      <c r="Y35" s="982"/>
      <c r="Z35" s="982"/>
      <c r="AA35" s="982"/>
      <c r="AB35" s="982"/>
      <c r="AC35" s="984"/>
      <c r="AD35" s="937"/>
      <c r="AE35" s="938"/>
      <c r="AF35" s="938"/>
      <c r="AG35" s="938"/>
      <c r="AH35" s="938"/>
      <c r="AI35" s="939"/>
      <c r="AJ35" s="1104"/>
      <c r="AK35" s="1105"/>
      <c r="AL35" s="1105"/>
      <c r="AM35" s="1105"/>
      <c r="AN35" s="1105"/>
      <c r="AO35" s="1106"/>
      <c r="AP35" s="937"/>
      <c r="AQ35" s="938"/>
      <c r="AR35" s="938"/>
      <c r="AS35" s="938"/>
      <c r="AT35" s="938"/>
      <c r="AU35" s="939"/>
      <c r="AV35" s="965">
        <f>IF(data5!$O$2=480000,"",data5!$O$2)</f>
        <v>1040000</v>
      </c>
      <c r="AW35" s="966"/>
      <c r="AX35" s="966"/>
      <c r="AY35" s="966"/>
      <c r="AZ35" s="966"/>
      <c r="BA35" s="967"/>
      <c r="BB35" s="937"/>
      <c r="BC35" s="938"/>
      <c r="BD35" s="938"/>
      <c r="BE35" s="938"/>
      <c r="BF35" s="938"/>
      <c r="BG35" s="939"/>
      <c r="BH35" s="931">
        <f>data5!$AC$2</f>
        <v>0</v>
      </c>
      <c r="BI35" s="932"/>
      <c r="BJ35" s="932"/>
      <c r="BK35" s="932"/>
      <c r="BL35" s="932"/>
      <c r="BM35" s="933"/>
      <c r="BN35" s="183"/>
      <c r="BO35" s="183"/>
      <c r="BP35" s="183"/>
      <c r="BQ35" s="950"/>
      <c r="BR35" s="951"/>
      <c r="BS35" s="951"/>
      <c r="BT35" s="943"/>
      <c r="BU35" s="944"/>
      <c r="BV35" s="944"/>
      <c r="BW35" s="944"/>
      <c r="BX35" s="944"/>
      <c r="BY35" s="944"/>
      <c r="BZ35" s="944"/>
      <c r="CA35" s="944"/>
      <c r="CB35" s="944"/>
      <c r="CC35" s="944"/>
      <c r="CD35" s="944"/>
      <c r="CE35" s="944"/>
      <c r="CF35" s="944"/>
      <c r="CG35" s="944"/>
      <c r="CH35" s="944"/>
      <c r="CI35" s="944"/>
      <c r="CJ35" s="944"/>
      <c r="CK35" s="944"/>
      <c r="CL35" s="944"/>
      <c r="CM35" s="944"/>
      <c r="CN35" s="944"/>
      <c r="CO35" s="944"/>
      <c r="CP35" s="944"/>
      <c r="CQ35" s="944"/>
      <c r="CR35" s="945"/>
      <c r="CS35" s="937"/>
      <c r="CT35" s="938"/>
      <c r="CU35" s="938"/>
      <c r="CV35" s="938"/>
      <c r="CW35" s="938"/>
      <c r="CX35" s="939"/>
      <c r="CY35" s="1104"/>
      <c r="CZ35" s="1105"/>
      <c r="DA35" s="1105"/>
      <c r="DB35" s="1105"/>
      <c r="DC35" s="1105"/>
      <c r="DD35" s="1106"/>
      <c r="DE35" s="937"/>
      <c r="DF35" s="938"/>
      <c r="DG35" s="938"/>
      <c r="DH35" s="938"/>
      <c r="DI35" s="938"/>
      <c r="DJ35" s="939"/>
      <c r="DK35" s="965">
        <f>IF(data5!$O$2=480000,"",data5!$O$2)</f>
        <v>1040000</v>
      </c>
      <c r="DL35" s="966"/>
      <c r="DM35" s="966"/>
      <c r="DN35" s="966"/>
      <c r="DO35" s="966"/>
      <c r="DP35" s="967"/>
      <c r="DQ35" s="937"/>
      <c r="DR35" s="938"/>
      <c r="DS35" s="938"/>
      <c r="DT35" s="938"/>
      <c r="DU35" s="938"/>
      <c r="DV35" s="939"/>
      <c r="DW35" s="931">
        <f>data5!$AC$2</f>
        <v>0</v>
      </c>
      <c r="DX35" s="932"/>
      <c r="DY35" s="932"/>
      <c r="DZ35" s="932"/>
      <c r="EA35" s="932"/>
      <c r="EB35" s="933"/>
    </row>
    <row r="36" spans="1:132" ht="15.75" customHeight="1" x14ac:dyDescent="0.25">
      <c r="A36" s="183"/>
      <c r="B36" s="1009" t="s">
        <v>150</v>
      </c>
      <c r="C36" s="1010"/>
      <c r="D36" s="1008">
        <v>1</v>
      </c>
      <c r="E36" s="986" t="s">
        <v>143</v>
      </c>
      <c r="F36" s="987"/>
      <c r="G36" s="987"/>
      <c r="H36" s="987"/>
      <c r="I36" s="988"/>
      <c r="J36" s="989">
        <f>data4!$W$2</f>
        <v>0</v>
      </c>
      <c r="K36" s="990"/>
      <c r="L36" s="990"/>
      <c r="M36" s="990"/>
      <c r="N36" s="990"/>
      <c r="O36" s="990"/>
      <c r="P36" s="990"/>
      <c r="Q36" s="990"/>
      <c r="R36" s="990"/>
      <c r="S36" s="990"/>
      <c r="T36" s="990"/>
      <c r="U36" s="990"/>
      <c r="V36" s="990"/>
      <c r="W36" s="990"/>
      <c r="X36" s="991"/>
      <c r="Y36" s="763" t="s">
        <v>144</v>
      </c>
      <c r="Z36" s="764"/>
      <c r="AA36" s="756">
        <f>data4!$CK$2</f>
        <v>0</v>
      </c>
      <c r="AB36" s="757"/>
      <c r="AC36" s="758"/>
      <c r="AD36" s="1009" t="s">
        <v>151</v>
      </c>
      <c r="AE36" s="1010"/>
      <c r="AF36" s="1008">
        <v>1</v>
      </c>
      <c r="AG36" s="986" t="s">
        <v>143</v>
      </c>
      <c r="AH36" s="987"/>
      <c r="AI36" s="987"/>
      <c r="AJ36" s="987"/>
      <c r="AK36" s="988"/>
      <c r="AL36" s="989">
        <f>data4!$AC$2</f>
        <v>0</v>
      </c>
      <c r="AM36" s="990"/>
      <c r="AN36" s="990"/>
      <c r="AO36" s="990"/>
      <c r="AP36" s="990"/>
      <c r="AQ36" s="990"/>
      <c r="AR36" s="990"/>
      <c r="AS36" s="990"/>
      <c r="AT36" s="990"/>
      <c r="AU36" s="990"/>
      <c r="AV36" s="990"/>
      <c r="AW36" s="990"/>
      <c r="AX36" s="990"/>
      <c r="AY36" s="990"/>
      <c r="AZ36" s="991"/>
      <c r="BA36" s="763" t="s">
        <v>144</v>
      </c>
      <c r="BB36" s="764"/>
      <c r="BC36" s="756">
        <f>data4!$CQ$2</f>
        <v>0</v>
      </c>
      <c r="BD36" s="757"/>
      <c r="BE36" s="758"/>
      <c r="BF36" s="1209" t="s">
        <v>152</v>
      </c>
      <c r="BG36" s="1210"/>
      <c r="BH36" s="1210"/>
      <c r="BI36" s="1210"/>
      <c r="BJ36" s="1210"/>
      <c r="BK36" s="1210"/>
      <c r="BL36" s="1210"/>
      <c r="BM36" s="1211"/>
      <c r="BN36" s="183"/>
      <c r="BO36" s="183"/>
      <c r="BP36" s="183"/>
      <c r="BQ36" s="1009" t="s">
        <v>150</v>
      </c>
      <c r="BR36" s="1010"/>
      <c r="BS36" s="1008">
        <v>1</v>
      </c>
      <c r="BT36" s="986" t="s">
        <v>143</v>
      </c>
      <c r="BU36" s="987"/>
      <c r="BV36" s="987"/>
      <c r="BW36" s="987"/>
      <c r="BX36" s="988"/>
      <c r="BY36" s="989">
        <f>data4!$W$2</f>
        <v>0</v>
      </c>
      <c r="BZ36" s="990"/>
      <c r="CA36" s="990"/>
      <c r="CB36" s="990"/>
      <c r="CC36" s="990"/>
      <c r="CD36" s="990"/>
      <c r="CE36" s="990"/>
      <c r="CF36" s="990"/>
      <c r="CG36" s="990"/>
      <c r="CH36" s="990"/>
      <c r="CI36" s="990"/>
      <c r="CJ36" s="990"/>
      <c r="CK36" s="990"/>
      <c r="CL36" s="990"/>
      <c r="CM36" s="991"/>
      <c r="CN36" s="763" t="s">
        <v>144</v>
      </c>
      <c r="CO36" s="764"/>
      <c r="CP36" s="756">
        <f>data4!$CK$2</f>
        <v>0</v>
      </c>
      <c r="CQ36" s="757"/>
      <c r="CR36" s="758"/>
      <c r="CS36" s="1009" t="s">
        <v>151</v>
      </c>
      <c r="CT36" s="1010"/>
      <c r="CU36" s="1008">
        <v>1</v>
      </c>
      <c r="CV36" s="986" t="s">
        <v>143</v>
      </c>
      <c r="CW36" s="987"/>
      <c r="CX36" s="987"/>
      <c r="CY36" s="987"/>
      <c r="CZ36" s="988"/>
      <c r="DA36" s="989">
        <f>data4!$AC$2</f>
        <v>0</v>
      </c>
      <c r="DB36" s="990"/>
      <c r="DC36" s="990"/>
      <c r="DD36" s="990"/>
      <c r="DE36" s="990"/>
      <c r="DF36" s="990"/>
      <c r="DG36" s="990"/>
      <c r="DH36" s="990"/>
      <c r="DI36" s="990"/>
      <c r="DJ36" s="990"/>
      <c r="DK36" s="990"/>
      <c r="DL36" s="990"/>
      <c r="DM36" s="990"/>
      <c r="DN36" s="990"/>
      <c r="DO36" s="991"/>
      <c r="DP36" s="763" t="s">
        <v>144</v>
      </c>
      <c r="DQ36" s="764"/>
      <c r="DR36" s="756">
        <f>data4!$CQ$2</f>
        <v>0</v>
      </c>
      <c r="DS36" s="757"/>
      <c r="DT36" s="758"/>
      <c r="DU36" s="995"/>
      <c r="DV36" s="996"/>
      <c r="DW36" s="996"/>
      <c r="DX36" s="996"/>
      <c r="DY36" s="996"/>
      <c r="DZ36" s="996"/>
      <c r="EA36" s="996"/>
      <c r="EB36" s="997"/>
    </row>
    <row r="37" spans="1:132" ht="33" customHeight="1" x14ac:dyDescent="0.25">
      <c r="A37" s="183"/>
      <c r="B37" s="1011"/>
      <c r="C37" s="1012"/>
      <c r="D37" s="1008"/>
      <c r="E37" s="955" t="s">
        <v>142</v>
      </c>
      <c r="F37" s="956"/>
      <c r="G37" s="956"/>
      <c r="H37" s="956"/>
      <c r="I37" s="957"/>
      <c r="J37" s="960">
        <f>data4!$AG$2</f>
        <v>0</v>
      </c>
      <c r="K37" s="961"/>
      <c r="L37" s="961"/>
      <c r="M37" s="961"/>
      <c r="N37" s="961"/>
      <c r="O37" s="961"/>
      <c r="P37" s="961"/>
      <c r="Q37" s="961"/>
      <c r="R37" s="961"/>
      <c r="S37" s="961"/>
      <c r="T37" s="961"/>
      <c r="U37" s="961"/>
      <c r="V37" s="961"/>
      <c r="W37" s="961"/>
      <c r="X37" s="985"/>
      <c r="Y37" s="765"/>
      <c r="Z37" s="766"/>
      <c r="AA37" s="759"/>
      <c r="AB37" s="760"/>
      <c r="AC37" s="761"/>
      <c r="AD37" s="1011"/>
      <c r="AE37" s="1012"/>
      <c r="AF37" s="1008"/>
      <c r="AG37" s="955" t="s">
        <v>142</v>
      </c>
      <c r="AH37" s="956"/>
      <c r="AI37" s="956"/>
      <c r="AJ37" s="956"/>
      <c r="AK37" s="957"/>
      <c r="AL37" s="960">
        <f>data4!$AM$2</f>
        <v>0</v>
      </c>
      <c r="AM37" s="961"/>
      <c r="AN37" s="961"/>
      <c r="AO37" s="961"/>
      <c r="AP37" s="961"/>
      <c r="AQ37" s="961"/>
      <c r="AR37" s="961"/>
      <c r="AS37" s="961"/>
      <c r="AT37" s="961"/>
      <c r="AU37" s="961"/>
      <c r="AV37" s="961"/>
      <c r="AW37" s="961"/>
      <c r="AX37" s="961"/>
      <c r="AY37" s="961"/>
      <c r="AZ37" s="985"/>
      <c r="BA37" s="765"/>
      <c r="BB37" s="766"/>
      <c r="BC37" s="759"/>
      <c r="BD37" s="760"/>
      <c r="BE37" s="761"/>
      <c r="BF37" s="1027" t="str">
        <f>IF(data4!$BA$2=0,"","（1）")</f>
        <v/>
      </c>
      <c r="BG37" s="1028"/>
      <c r="BH37" s="1028"/>
      <c r="BI37" s="18"/>
      <c r="BJ37" s="18"/>
      <c r="BK37" s="18"/>
      <c r="BL37" s="18"/>
      <c r="BM37" s="600"/>
      <c r="BN37" s="183"/>
      <c r="BO37" s="183"/>
      <c r="BP37" s="183"/>
      <c r="BQ37" s="1011"/>
      <c r="BR37" s="1012"/>
      <c r="BS37" s="1008"/>
      <c r="BT37" s="955" t="s">
        <v>142</v>
      </c>
      <c r="BU37" s="956"/>
      <c r="BV37" s="956"/>
      <c r="BW37" s="956"/>
      <c r="BX37" s="957"/>
      <c r="BY37" s="960">
        <f>data4!$AG$2</f>
        <v>0</v>
      </c>
      <c r="BZ37" s="961"/>
      <c r="CA37" s="961"/>
      <c r="CB37" s="961"/>
      <c r="CC37" s="961"/>
      <c r="CD37" s="961"/>
      <c r="CE37" s="961"/>
      <c r="CF37" s="961"/>
      <c r="CG37" s="961"/>
      <c r="CH37" s="961"/>
      <c r="CI37" s="961"/>
      <c r="CJ37" s="961"/>
      <c r="CK37" s="961"/>
      <c r="CL37" s="961"/>
      <c r="CM37" s="985"/>
      <c r="CN37" s="765"/>
      <c r="CO37" s="766"/>
      <c r="CP37" s="759"/>
      <c r="CQ37" s="760"/>
      <c r="CR37" s="761"/>
      <c r="CS37" s="1011"/>
      <c r="CT37" s="1012"/>
      <c r="CU37" s="1008"/>
      <c r="CV37" s="955" t="s">
        <v>142</v>
      </c>
      <c r="CW37" s="956"/>
      <c r="CX37" s="956"/>
      <c r="CY37" s="956"/>
      <c r="CZ37" s="957"/>
      <c r="DA37" s="960">
        <f>data4!$AM$2</f>
        <v>0</v>
      </c>
      <c r="DB37" s="961"/>
      <c r="DC37" s="961"/>
      <c r="DD37" s="961"/>
      <c r="DE37" s="961"/>
      <c r="DF37" s="961"/>
      <c r="DG37" s="961"/>
      <c r="DH37" s="961"/>
      <c r="DI37" s="961"/>
      <c r="DJ37" s="961"/>
      <c r="DK37" s="961"/>
      <c r="DL37" s="961"/>
      <c r="DM37" s="961"/>
      <c r="DN37" s="961"/>
      <c r="DO37" s="985"/>
      <c r="DP37" s="765"/>
      <c r="DQ37" s="766"/>
      <c r="DR37" s="759"/>
      <c r="DS37" s="760"/>
      <c r="DT37" s="761"/>
      <c r="DU37" s="998"/>
      <c r="DV37" s="999"/>
      <c r="DW37" s="999"/>
      <c r="DX37" s="999"/>
      <c r="DY37" s="999"/>
      <c r="DZ37" s="999"/>
      <c r="EA37" s="999"/>
      <c r="EB37" s="1000"/>
    </row>
    <row r="38" spans="1:132" ht="27.75" customHeight="1" x14ac:dyDescent="0.25">
      <c r="A38" s="183"/>
      <c r="B38" s="1011"/>
      <c r="C38" s="1012"/>
      <c r="D38" s="1008"/>
      <c r="E38" s="978" t="s">
        <v>122</v>
      </c>
      <c r="F38" s="979"/>
      <c r="G38" s="979"/>
      <c r="H38" s="979"/>
      <c r="I38" s="980"/>
      <c r="J38" s="753" t="str">
        <f>DBCS(data4!$AW$2)</f>
        <v/>
      </c>
      <c r="K38" s="754"/>
      <c r="L38" s="754"/>
      <c r="M38" s="754"/>
      <c r="N38" s="754"/>
      <c r="O38" s="754"/>
      <c r="P38" s="755"/>
      <c r="Q38" s="741" t="str">
        <f>DBCS(data4!$BG$2)</f>
        <v/>
      </c>
      <c r="R38" s="741"/>
      <c r="S38" s="741"/>
      <c r="T38" s="741"/>
      <c r="U38" s="741"/>
      <c r="V38" s="742"/>
      <c r="W38" s="743" t="str">
        <f>DBCS(data4!$BQ$2)</f>
        <v/>
      </c>
      <c r="X38" s="741"/>
      <c r="Y38" s="741"/>
      <c r="Z38" s="741"/>
      <c r="AA38" s="741"/>
      <c r="AB38" s="741"/>
      <c r="AC38" s="762"/>
      <c r="AD38" s="1011"/>
      <c r="AE38" s="1012"/>
      <c r="AF38" s="1008"/>
      <c r="AG38" s="978" t="s">
        <v>122</v>
      </c>
      <c r="AH38" s="979"/>
      <c r="AI38" s="979"/>
      <c r="AJ38" s="979"/>
      <c r="AK38" s="980"/>
      <c r="AL38" s="1206"/>
      <c r="AM38" s="1207"/>
      <c r="AN38" s="1207"/>
      <c r="AO38" s="1207"/>
      <c r="AP38" s="1207"/>
      <c r="AQ38" s="1207"/>
      <c r="AR38" s="1207"/>
      <c r="AS38" s="1207"/>
      <c r="AT38" s="1207"/>
      <c r="AU38" s="1207"/>
      <c r="AV38" s="1207"/>
      <c r="AW38" s="1207"/>
      <c r="AX38" s="1207"/>
      <c r="AY38" s="1207"/>
      <c r="AZ38" s="1207"/>
      <c r="BA38" s="1207"/>
      <c r="BB38" s="1207"/>
      <c r="BC38" s="1207"/>
      <c r="BD38" s="1207"/>
      <c r="BE38" s="1208"/>
      <c r="BF38" s="471"/>
      <c r="BG38" s="1026" t="str">
        <f>IF(data4!$BA$2="","",data4!$BA$2)</f>
        <v/>
      </c>
      <c r="BH38" s="1026"/>
      <c r="BI38" s="1026" t="str">
        <f>IF(data4!$BK$2="","",data4!$BK$2)</f>
        <v/>
      </c>
      <c r="BJ38" s="1026"/>
      <c r="BK38" s="1026" t="str">
        <f>IF(data4!$BU$2="","",data4!$BU$2)</f>
        <v/>
      </c>
      <c r="BL38" s="1026"/>
      <c r="BM38" s="600"/>
      <c r="BN38" s="183"/>
      <c r="BO38" s="183"/>
      <c r="BP38" s="183"/>
      <c r="BQ38" s="1011"/>
      <c r="BR38" s="1012"/>
      <c r="BS38" s="1008"/>
      <c r="BT38" s="943"/>
      <c r="BU38" s="944"/>
      <c r="BV38" s="944"/>
      <c r="BW38" s="944"/>
      <c r="BX38" s="944"/>
      <c r="BY38" s="944"/>
      <c r="BZ38" s="944"/>
      <c r="CA38" s="944"/>
      <c r="CB38" s="944"/>
      <c r="CC38" s="944"/>
      <c r="CD38" s="944"/>
      <c r="CE38" s="944"/>
      <c r="CF38" s="944"/>
      <c r="CG38" s="944"/>
      <c r="CH38" s="944"/>
      <c r="CI38" s="944"/>
      <c r="CJ38" s="944"/>
      <c r="CK38" s="944"/>
      <c r="CL38" s="944"/>
      <c r="CM38" s="944"/>
      <c r="CN38" s="944"/>
      <c r="CO38" s="944"/>
      <c r="CP38" s="944"/>
      <c r="CQ38" s="944"/>
      <c r="CR38" s="945"/>
      <c r="CS38" s="1011"/>
      <c r="CT38" s="1012"/>
      <c r="CU38" s="1008"/>
      <c r="CV38" s="978" t="s">
        <v>122</v>
      </c>
      <c r="CW38" s="979"/>
      <c r="CX38" s="979"/>
      <c r="CY38" s="979"/>
      <c r="CZ38" s="980"/>
      <c r="DA38" s="1206"/>
      <c r="DB38" s="1207"/>
      <c r="DC38" s="1207"/>
      <c r="DD38" s="1207"/>
      <c r="DE38" s="1207"/>
      <c r="DF38" s="1207"/>
      <c r="DG38" s="1207"/>
      <c r="DH38" s="1207"/>
      <c r="DI38" s="1207"/>
      <c r="DJ38" s="1207"/>
      <c r="DK38" s="1207"/>
      <c r="DL38" s="1207"/>
      <c r="DM38" s="1207"/>
      <c r="DN38" s="1207"/>
      <c r="DO38" s="1207"/>
      <c r="DP38" s="1207"/>
      <c r="DQ38" s="1207"/>
      <c r="DR38" s="1207"/>
      <c r="DS38" s="1207"/>
      <c r="DT38" s="1208"/>
      <c r="DU38" s="998"/>
      <c r="DV38" s="999"/>
      <c r="DW38" s="999"/>
      <c r="DX38" s="999"/>
      <c r="DY38" s="999"/>
      <c r="DZ38" s="999"/>
      <c r="EA38" s="999"/>
      <c r="EB38" s="1000"/>
    </row>
    <row r="39" spans="1:132" ht="15.75" customHeight="1" x14ac:dyDescent="0.25">
      <c r="A39" s="183"/>
      <c r="B39" s="1011"/>
      <c r="C39" s="1012"/>
      <c r="D39" s="1008">
        <v>2</v>
      </c>
      <c r="E39" s="986" t="s">
        <v>143</v>
      </c>
      <c r="F39" s="987"/>
      <c r="G39" s="987"/>
      <c r="H39" s="987"/>
      <c r="I39" s="988"/>
      <c r="J39" s="989">
        <f>data4!$X$2</f>
        <v>0</v>
      </c>
      <c r="K39" s="990"/>
      <c r="L39" s="990"/>
      <c r="M39" s="990"/>
      <c r="N39" s="990"/>
      <c r="O39" s="990"/>
      <c r="P39" s="990"/>
      <c r="Q39" s="990"/>
      <c r="R39" s="990"/>
      <c r="S39" s="990"/>
      <c r="T39" s="990"/>
      <c r="U39" s="990"/>
      <c r="V39" s="990"/>
      <c r="W39" s="990"/>
      <c r="X39" s="991"/>
      <c r="Y39" s="763" t="s">
        <v>144</v>
      </c>
      <c r="Z39" s="764"/>
      <c r="AA39" s="756">
        <f>data4!$CL$2</f>
        <v>0</v>
      </c>
      <c r="AB39" s="757"/>
      <c r="AC39" s="758"/>
      <c r="AD39" s="1011"/>
      <c r="AE39" s="1012"/>
      <c r="AF39" s="1008">
        <v>2</v>
      </c>
      <c r="AG39" s="986" t="s">
        <v>143</v>
      </c>
      <c r="AH39" s="987"/>
      <c r="AI39" s="987"/>
      <c r="AJ39" s="987"/>
      <c r="AK39" s="988"/>
      <c r="AL39" s="989">
        <f>data4!$AD$2</f>
        <v>0</v>
      </c>
      <c r="AM39" s="990"/>
      <c r="AN39" s="990"/>
      <c r="AO39" s="990"/>
      <c r="AP39" s="990"/>
      <c r="AQ39" s="990"/>
      <c r="AR39" s="990"/>
      <c r="AS39" s="990"/>
      <c r="AT39" s="990"/>
      <c r="AU39" s="990"/>
      <c r="AV39" s="990"/>
      <c r="AW39" s="990"/>
      <c r="AX39" s="990"/>
      <c r="AY39" s="990"/>
      <c r="AZ39" s="991"/>
      <c r="BA39" s="763" t="s">
        <v>144</v>
      </c>
      <c r="BB39" s="764"/>
      <c r="BC39" s="756">
        <f>data4!$CR$2</f>
        <v>0</v>
      </c>
      <c r="BD39" s="757"/>
      <c r="BE39" s="758"/>
      <c r="BF39" s="1027" t="str">
        <f>IF(data4!$BB$2=0,"","（2）")</f>
        <v/>
      </c>
      <c r="BG39" s="1028"/>
      <c r="BH39" s="1028"/>
      <c r="BI39" s="18"/>
      <c r="BJ39" s="18"/>
      <c r="BK39" s="18"/>
      <c r="BL39" s="18"/>
      <c r="BM39" s="600"/>
      <c r="BN39" s="183"/>
      <c r="BO39" s="183"/>
      <c r="BP39" s="183"/>
      <c r="BQ39" s="1011"/>
      <c r="BR39" s="1012"/>
      <c r="BS39" s="1008">
        <v>2</v>
      </c>
      <c r="BT39" s="986" t="s">
        <v>143</v>
      </c>
      <c r="BU39" s="987"/>
      <c r="BV39" s="987"/>
      <c r="BW39" s="987"/>
      <c r="BX39" s="988"/>
      <c r="BY39" s="989">
        <f>data4!$X$2</f>
        <v>0</v>
      </c>
      <c r="BZ39" s="990"/>
      <c r="CA39" s="990"/>
      <c r="CB39" s="990"/>
      <c r="CC39" s="990"/>
      <c r="CD39" s="990"/>
      <c r="CE39" s="990"/>
      <c r="CF39" s="990"/>
      <c r="CG39" s="990"/>
      <c r="CH39" s="990"/>
      <c r="CI39" s="990"/>
      <c r="CJ39" s="990"/>
      <c r="CK39" s="990"/>
      <c r="CL39" s="990"/>
      <c r="CM39" s="991"/>
      <c r="CN39" s="763" t="s">
        <v>144</v>
      </c>
      <c r="CO39" s="764"/>
      <c r="CP39" s="756">
        <f>data4!$CL$2</f>
        <v>0</v>
      </c>
      <c r="CQ39" s="757"/>
      <c r="CR39" s="758"/>
      <c r="CS39" s="1011"/>
      <c r="CT39" s="1012"/>
      <c r="CU39" s="1008">
        <v>2</v>
      </c>
      <c r="CV39" s="986" t="s">
        <v>143</v>
      </c>
      <c r="CW39" s="987"/>
      <c r="CX39" s="987"/>
      <c r="CY39" s="987"/>
      <c r="CZ39" s="988"/>
      <c r="DA39" s="989">
        <f>data4!$AD$2</f>
        <v>0</v>
      </c>
      <c r="DB39" s="990"/>
      <c r="DC39" s="990"/>
      <c r="DD39" s="990"/>
      <c r="DE39" s="990"/>
      <c r="DF39" s="990"/>
      <c r="DG39" s="990"/>
      <c r="DH39" s="990"/>
      <c r="DI39" s="990"/>
      <c r="DJ39" s="990"/>
      <c r="DK39" s="990"/>
      <c r="DL39" s="990"/>
      <c r="DM39" s="990"/>
      <c r="DN39" s="990"/>
      <c r="DO39" s="991"/>
      <c r="DP39" s="763" t="s">
        <v>144</v>
      </c>
      <c r="DQ39" s="764"/>
      <c r="DR39" s="756">
        <f>data4!$CR$2</f>
        <v>0</v>
      </c>
      <c r="DS39" s="757"/>
      <c r="DT39" s="758"/>
      <c r="DU39" s="998"/>
      <c r="DV39" s="999"/>
      <c r="DW39" s="999"/>
      <c r="DX39" s="999"/>
      <c r="DY39" s="999"/>
      <c r="DZ39" s="999"/>
      <c r="EA39" s="999"/>
      <c r="EB39" s="1000"/>
    </row>
    <row r="40" spans="1:132" ht="33" customHeight="1" x14ac:dyDescent="0.25">
      <c r="A40" s="183"/>
      <c r="B40" s="1011"/>
      <c r="C40" s="1012"/>
      <c r="D40" s="1008"/>
      <c r="E40" s="955" t="s">
        <v>142</v>
      </c>
      <c r="F40" s="956"/>
      <c r="G40" s="956"/>
      <c r="H40" s="956"/>
      <c r="I40" s="957"/>
      <c r="J40" s="960">
        <f>data4!$AH$2</f>
        <v>0</v>
      </c>
      <c r="K40" s="961"/>
      <c r="L40" s="961"/>
      <c r="M40" s="961"/>
      <c r="N40" s="961"/>
      <c r="O40" s="961"/>
      <c r="P40" s="961"/>
      <c r="Q40" s="961"/>
      <c r="R40" s="961"/>
      <c r="S40" s="961"/>
      <c r="T40" s="961"/>
      <c r="U40" s="961"/>
      <c r="V40" s="961"/>
      <c r="W40" s="961"/>
      <c r="X40" s="985"/>
      <c r="Y40" s="765"/>
      <c r="Z40" s="766"/>
      <c r="AA40" s="759"/>
      <c r="AB40" s="760"/>
      <c r="AC40" s="761"/>
      <c r="AD40" s="1011"/>
      <c r="AE40" s="1012"/>
      <c r="AF40" s="1008"/>
      <c r="AG40" s="955" t="s">
        <v>142</v>
      </c>
      <c r="AH40" s="956"/>
      <c r="AI40" s="956"/>
      <c r="AJ40" s="956"/>
      <c r="AK40" s="957"/>
      <c r="AL40" s="960">
        <f>data4!$AN$2</f>
        <v>0</v>
      </c>
      <c r="AM40" s="961"/>
      <c r="AN40" s="961"/>
      <c r="AO40" s="961"/>
      <c r="AP40" s="961"/>
      <c r="AQ40" s="961"/>
      <c r="AR40" s="961"/>
      <c r="AS40" s="961"/>
      <c r="AT40" s="961"/>
      <c r="AU40" s="961"/>
      <c r="AV40" s="961"/>
      <c r="AW40" s="961"/>
      <c r="AX40" s="961"/>
      <c r="AY40" s="961"/>
      <c r="AZ40" s="985"/>
      <c r="BA40" s="765"/>
      <c r="BB40" s="766"/>
      <c r="BC40" s="759"/>
      <c r="BD40" s="760"/>
      <c r="BE40" s="761"/>
      <c r="BF40" s="630"/>
      <c r="BG40" s="1026" t="str">
        <f>IF(data4!$BB$2="","",data4!$BB$2)</f>
        <v/>
      </c>
      <c r="BH40" s="1026"/>
      <c r="BI40" s="1026" t="str">
        <f>IF(data4!$BL$2="","",data4!$BL$2)</f>
        <v/>
      </c>
      <c r="BJ40" s="1026"/>
      <c r="BK40" s="1026" t="str">
        <f>IF(data4!$BV$2="","",data4!$BV$2)</f>
        <v/>
      </c>
      <c r="BL40" s="1026"/>
      <c r="BM40" s="600"/>
      <c r="BN40" s="183"/>
      <c r="BO40" s="183"/>
      <c r="BP40" s="183"/>
      <c r="BQ40" s="1011"/>
      <c r="BR40" s="1012"/>
      <c r="BS40" s="1008"/>
      <c r="BT40" s="955" t="s">
        <v>142</v>
      </c>
      <c r="BU40" s="956"/>
      <c r="BV40" s="956"/>
      <c r="BW40" s="956"/>
      <c r="BX40" s="957"/>
      <c r="BY40" s="960">
        <f>data4!$AH$2</f>
        <v>0</v>
      </c>
      <c r="BZ40" s="961"/>
      <c r="CA40" s="961"/>
      <c r="CB40" s="961"/>
      <c r="CC40" s="961"/>
      <c r="CD40" s="961"/>
      <c r="CE40" s="961"/>
      <c r="CF40" s="961"/>
      <c r="CG40" s="961"/>
      <c r="CH40" s="961"/>
      <c r="CI40" s="961"/>
      <c r="CJ40" s="961"/>
      <c r="CK40" s="961"/>
      <c r="CL40" s="961"/>
      <c r="CM40" s="985"/>
      <c r="CN40" s="765"/>
      <c r="CO40" s="766"/>
      <c r="CP40" s="759"/>
      <c r="CQ40" s="760"/>
      <c r="CR40" s="761"/>
      <c r="CS40" s="1011"/>
      <c r="CT40" s="1012"/>
      <c r="CU40" s="1008"/>
      <c r="CV40" s="955" t="s">
        <v>142</v>
      </c>
      <c r="CW40" s="956"/>
      <c r="CX40" s="956"/>
      <c r="CY40" s="956"/>
      <c r="CZ40" s="957"/>
      <c r="DA40" s="960">
        <f>data4!$AN$2</f>
        <v>0</v>
      </c>
      <c r="DB40" s="961"/>
      <c r="DC40" s="961"/>
      <c r="DD40" s="961"/>
      <c r="DE40" s="961"/>
      <c r="DF40" s="961"/>
      <c r="DG40" s="961"/>
      <c r="DH40" s="961"/>
      <c r="DI40" s="961"/>
      <c r="DJ40" s="961"/>
      <c r="DK40" s="961"/>
      <c r="DL40" s="961"/>
      <c r="DM40" s="961"/>
      <c r="DN40" s="961"/>
      <c r="DO40" s="985"/>
      <c r="DP40" s="765"/>
      <c r="DQ40" s="766"/>
      <c r="DR40" s="759"/>
      <c r="DS40" s="760"/>
      <c r="DT40" s="761"/>
      <c r="DU40" s="998"/>
      <c r="DV40" s="999"/>
      <c r="DW40" s="999"/>
      <c r="DX40" s="999"/>
      <c r="DY40" s="999"/>
      <c r="DZ40" s="999"/>
      <c r="EA40" s="999"/>
      <c r="EB40" s="1000"/>
    </row>
    <row r="41" spans="1:132" ht="27.75" customHeight="1" x14ac:dyDescent="0.25">
      <c r="A41" s="183"/>
      <c r="B41" s="1011"/>
      <c r="C41" s="1012"/>
      <c r="D41" s="1008"/>
      <c r="E41" s="978" t="s">
        <v>122</v>
      </c>
      <c r="F41" s="979"/>
      <c r="G41" s="979"/>
      <c r="H41" s="979"/>
      <c r="I41" s="980"/>
      <c r="J41" s="753" t="str">
        <f>DBCS(data4!$AX$2)</f>
        <v/>
      </c>
      <c r="K41" s="754"/>
      <c r="L41" s="754"/>
      <c r="M41" s="754"/>
      <c r="N41" s="754"/>
      <c r="O41" s="754"/>
      <c r="P41" s="755"/>
      <c r="Q41" s="741" t="str">
        <f>DBCS(data4!$BH$2)</f>
        <v/>
      </c>
      <c r="R41" s="741"/>
      <c r="S41" s="741"/>
      <c r="T41" s="741"/>
      <c r="U41" s="741"/>
      <c r="V41" s="742"/>
      <c r="W41" s="743" t="str">
        <f>DBCS(data4!$BR$2)</f>
        <v/>
      </c>
      <c r="X41" s="741"/>
      <c r="Y41" s="741"/>
      <c r="Z41" s="741"/>
      <c r="AA41" s="741"/>
      <c r="AB41" s="741"/>
      <c r="AC41" s="762"/>
      <c r="AD41" s="1011"/>
      <c r="AE41" s="1012"/>
      <c r="AF41" s="1008"/>
      <c r="AG41" s="978" t="s">
        <v>122</v>
      </c>
      <c r="AH41" s="979"/>
      <c r="AI41" s="979"/>
      <c r="AJ41" s="979"/>
      <c r="AK41" s="980"/>
      <c r="AL41" s="1206"/>
      <c r="AM41" s="1207"/>
      <c r="AN41" s="1207"/>
      <c r="AO41" s="1207"/>
      <c r="AP41" s="1207"/>
      <c r="AQ41" s="1207"/>
      <c r="AR41" s="1207"/>
      <c r="AS41" s="1207"/>
      <c r="AT41" s="1207"/>
      <c r="AU41" s="1207"/>
      <c r="AV41" s="1207"/>
      <c r="AW41" s="1207"/>
      <c r="AX41" s="1207"/>
      <c r="AY41" s="1207"/>
      <c r="AZ41" s="1207"/>
      <c r="BA41" s="1207"/>
      <c r="BB41" s="1207"/>
      <c r="BC41" s="1207"/>
      <c r="BD41" s="1207"/>
      <c r="BE41" s="1208"/>
      <c r="BF41" s="471"/>
      <c r="BG41" s="183"/>
      <c r="BH41" s="183"/>
      <c r="BI41" s="183"/>
      <c r="BJ41" s="183"/>
      <c r="BK41" s="183"/>
      <c r="BL41" s="183"/>
      <c r="BM41" s="600"/>
      <c r="BN41" s="183"/>
      <c r="BO41" s="183"/>
      <c r="BP41" s="183"/>
      <c r="BQ41" s="1011"/>
      <c r="BR41" s="1012"/>
      <c r="BS41" s="1008"/>
      <c r="BT41" s="943"/>
      <c r="BU41" s="944"/>
      <c r="BV41" s="944"/>
      <c r="BW41" s="944"/>
      <c r="BX41" s="944"/>
      <c r="BY41" s="944"/>
      <c r="BZ41" s="944"/>
      <c r="CA41" s="944"/>
      <c r="CB41" s="944"/>
      <c r="CC41" s="944"/>
      <c r="CD41" s="944"/>
      <c r="CE41" s="944"/>
      <c r="CF41" s="944"/>
      <c r="CG41" s="944"/>
      <c r="CH41" s="944"/>
      <c r="CI41" s="944"/>
      <c r="CJ41" s="944"/>
      <c r="CK41" s="944"/>
      <c r="CL41" s="944"/>
      <c r="CM41" s="944"/>
      <c r="CN41" s="944"/>
      <c r="CO41" s="944"/>
      <c r="CP41" s="944"/>
      <c r="CQ41" s="944"/>
      <c r="CR41" s="945"/>
      <c r="CS41" s="1011"/>
      <c r="CT41" s="1012"/>
      <c r="CU41" s="1008"/>
      <c r="CV41" s="978" t="s">
        <v>122</v>
      </c>
      <c r="CW41" s="979"/>
      <c r="CX41" s="979"/>
      <c r="CY41" s="979"/>
      <c r="CZ41" s="980"/>
      <c r="DA41" s="1206"/>
      <c r="DB41" s="1207"/>
      <c r="DC41" s="1207"/>
      <c r="DD41" s="1207"/>
      <c r="DE41" s="1207"/>
      <c r="DF41" s="1207"/>
      <c r="DG41" s="1207"/>
      <c r="DH41" s="1207"/>
      <c r="DI41" s="1207"/>
      <c r="DJ41" s="1207"/>
      <c r="DK41" s="1207"/>
      <c r="DL41" s="1207"/>
      <c r="DM41" s="1207"/>
      <c r="DN41" s="1207"/>
      <c r="DO41" s="1207"/>
      <c r="DP41" s="1207"/>
      <c r="DQ41" s="1207"/>
      <c r="DR41" s="1207"/>
      <c r="DS41" s="1207"/>
      <c r="DT41" s="1208"/>
      <c r="DU41" s="998"/>
      <c r="DV41" s="999"/>
      <c r="DW41" s="999"/>
      <c r="DX41" s="999"/>
      <c r="DY41" s="999"/>
      <c r="DZ41" s="999"/>
      <c r="EA41" s="999"/>
      <c r="EB41" s="1000"/>
    </row>
    <row r="42" spans="1:132" ht="15.75" customHeight="1" x14ac:dyDescent="0.25">
      <c r="A42" s="183"/>
      <c r="B42" s="1011"/>
      <c r="C42" s="1012"/>
      <c r="D42" s="1008">
        <v>3</v>
      </c>
      <c r="E42" s="986" t="s">
        <v>143</v>
      </c>
      <c r="F42" s="987"/>
      <c r="G42" s="987"/>
      <c r="H42" s="987"/>
      <c r="I42" s="988"/>
      <c r="J42" s="989">
        <f>data4!$Y$2</f>
        <v>0</v>
      </c>
      <c r="K42" s="990"/>
      <c r="L42" s="990"/>
      <c r="M42" s="990"/>
      <c r="N42" s="990"/>
      <c r="O42" s="990"/>
      <c r="P42" s="990"/>
      <c r="Q42" s="990"/>
      <c r="R42" s="990"/>
      <c r="S42" s="990"/>
      <c r="T42" s="990"/>
      <c r="U42" s="990"/>
      <c r="V42" s="990"/>
      <c r="W42" s="990"/>
      <c r="X42" s="991"/>
      <c r="Y42" s="763" t="s">
        <v>144</v>
      </c>
      <c r="Z42" s="764"/>
      <c r="AA42" s="756">
        <f>data4!$CM$2</f>
        <v>0</v>
      </c>
      <c r="AB42" s="757"/>
      <c r="AC42" s="758"/>
      <c r="AD42" s="1011"/>
      <c r="AE42" s="1012"/>
      <c r="AF42" s="1008">
        <v>3</v>
      </c>
      <c r="AG42" s="986" t="s">
        <v>143</v>
      </c>
      <c r="AH42" s="987"/>
      <c r="AI42" s="987"/>
      <c r="AJ42" s="987"/>
      <c r="AK42" s="988"/>
      <c r="AL42" s="989">
        <f>data4!$AE$2</f>
        <v>0</v>
      </c>
      <c r="AM42" s="990"/>
      <c r="AN42" s="990"/>
      <c r="AO42" s="990"/>
      <c r="AP42" s="990"/>
      <c r="AQ42" s="990"/>
      <c r="AR42" s="990"/>
      <c r="AS42" s="990"/>
      <c r="AT42" s="990"/>
      <c r="AU42" s="990"/>
      <c r="AV42" s="990"/>
      <c r="AW42" s="990"/>
      <c r="AX42" s="990"/>
      <c r="AY42" s="990"/>
      <c r="AZ42" s="991"/>
      <c r="BA42" s="763" t="s">
        <v>144</v>
      </c>
      <c r="BB42" s="764"/>
      <c r="BC42" s="756">
        <f>data4!$CS$2</f>
        <v>0</v>
      </c>
      <c r="BD42" s="757"/>
      <c r="BE42" s="758"/>
      <c r="BF42" s="395"/>
      <c r="BG42" s="601"/>
      <c r="BH42" s="601"/>
      <c r="BI42" s="601"/>
      <c r="BJ42" s="601"/>
      <c r="BK42" s="601"/>
      <c r="BL42" s="601"/>
      <c r="BM42" s="602"/>
      <c r="BN42" s="183"/>
      <c r="BO42" s="183"/>
      <c r="BP42" s="183"/>
      <c r="BQ42" s="1011"/>
      <c r="BR42" s="1012"/>
      <c r="BS42" s="1008">
        <v>3</v>
      </c>
      <c r="BT42" s="986" t="s">
        <v>143</v>
      </c>
      <c r="BU42" s="987"/>
      <c r="BV42" s="987"/>
      <c r="BW42" s="987"/>
      <c r="BX42" s="988"/>
      <c r="BY42" s="989">
        <f>data4!$Y$2</f>
        <v>0</v>
      </c>
      <c r="BZ42" s="990"/>
      <c r="CA42" s="990"/>
      <c r="CB42" s="990"/>
      <c r="CC42" s="990"/>
      <c r="CD42" s="990"/>
      <c r="CE42" s="990"/>
      <c r="CF42" s="990"/>
      <c r="CG42" s="990"/>
      <c r="CH42" s="990"/>
      <c r="CI42" s="990"/>
      <c r="CJ42" s="990"/>
      <c r="CK42" s="990"/>
      <c r="CL42" s="990"/>
      <c r="CM42" s="991"/>
      <c r="CN42" s="763" t="s">
        <v>144</v>
      </c>
      <c r="CO42" s="764"/>
      <c r="CP42" s="756">
        <f>data4!$CM$2</f>
        <v>0</v>
      </c>
      <c r="CQ42" s="757"/>
      <c r="CR42" s="758"/>
      <c r="CS42" s="1011"/>
      <c r="CT42" s="1012"/>
      <c r="CU42" s="1008">
        <v>3</v>
      </c>
      <c r="CV42" s="986" t="s">
        <v>143</v>
      </c>
      <c r="CW42" s="987"/>
      <c r="CX42" s="987"/>
      <c r="CY42" s="987"/>
      <c r="CZ42" s="988"/>
      <c r="DA42" s="989">
        <f>data4!$AE$2</f>
        <v>0</v>
      </c>
      <c r="DB42" s="990"/>
      <c r="DC42" s="990"/>
      <c r="DD42" s="990"/>
      <c r="DE42" s="990"/>
      <c r="DF42" s="990"/>
      <c r="DG42" s="990"/>
      <c r="DH42" s="990"/>
      <c r="DI42" s="990"/>
      <c r="DJ42" s="990"/>
      <c r="DK42" s="990"/>
      <c r="DL42" s="990"/>
      <c r="DM42" s="990"/>
      <c r="DN42" s="990"/>
      <c r="DO42" s="991"/>
      <c r="DP42" s="763" t="s">
        <v>144</v>
      </c>
      <c r="DQ42" s="764"/>
      <c r="DR42" s="756">
        <f>data4!$CS$2</f>
        <v>0</v>
      </c>
      <c r="DS42" s="757"/>
      <c r="DT42" s="758"/>
      <c r="DU42" s="998"/>
      <c r="DV42" s="999"/>
      <c r="DW42" s="999"/>
      <c r="DX42" s="999"/>
      <c r="DY42" s="999"/>
      <c r="DZ42" s="999"/>
      <c r="EA42" s="999"/>
      <c r="EB42" s="1000"/>
    </row>
    <row r="43" spans="1:132" ht="33" customHeight="1" x14ac:dyDescent="0.25">
      <c r="A43" s="183"/>
      <c r="B43" s="1011"/>
      <c r="C43" s="1012"/>
      <c r="D43" s="1008"/>
      <c r="E43" s="955" t="s">
        <v>142</v>
      </c>
      <c r="F43" s="956"/>
      <c r="G43" s="956"/>
      <c r="H43" s="956"/>
      <c r="I43" s="957"/>
      <c r="J43" s="960">
        <f>data4!$AI$2</f>
        <v>0</v>
      </c>
      <c r="K43" s="961"/>
      <c r="L43" s="961"/>
      <c r="M43" s="961"/>
      <c r="N43" s="961"/>
      <c r="O43" s="961"/>
      <c r="P43" s="961"/>
      <c r="Q43" s="961"/>
      <c r="R43" s="961"/>
      <c r="S43" s="961"/>
      <c r="T43" s="961"/>
      <c r="U43" s="961"/>
      <c r="V43" s="961"/>
      <c r="W43" s="961"/>
      <c r="X43" s="985"/>
      <c r="Y43" s="765"/>
      <c r="Z43" s="766"/>
      <c r="AA43" s="759"/>
      <c r="AB43" s="760"/>
      <c r="AC43" s="761"/>
      <c r="AD43" s="1011"/>
      <c r="AE43" s="1012"/>
      <c r="AF43" s="1008"/>
      <c r="AG43" s="955" t="s">
        <v>142</v>
      </c>
      <c r="AH43" s="956"/>
      <c r="AI43" s="956"/>
      <c r="AJ43" s="956"/>
      <c r="AK43" s="957"/>
      <c r="AL43" s="960">
        <f>data4!$AO$2</f>
        <v>0</v>
      </c>
      <c r="AM43" s="961"/>
      <c r="AN43" s="961"/>
      <c r="AO43" s="961"/>
      <c r="AP43" s="961"/>
      <c r="AQ43" s="961"/>
      <c r="AR43" s="961"/>
      <c r="AS43" s="961"/>
      <c r="AT43" s="961"/>
      <c r="AU43" s="961"/>
      <c r="AV43" s="961"/>
      <c r="AW43" s="961"/>
      <c r="AX43" s="961"/>
      <c r="AY43" s="961"/>
      <c r="AZ43" s="985"/>
      <c r="BA43" s="765"/>
      <c r="BB43" s="766"/>
      <c r="BC43" s="759"/>
      <c r="BD43" s="760"/>
      <c r="BE43" s="761"/>
      <c r="BF43" s="995"/>
      <c r="BG43" s="996"/>
      <c r="BH43" s="996"/>
      <c r="BI43" s="996"/>
      <c r="BJ43" s="996"/>
      <c r="BK43" s="996"/>
      <c r="BL43" s="996"/>
      <c r="BM43" s="997"/>
      <c r="BN43" s="183"/>
      <c r="BO43" s="183"/>
      <c r="BP43" s="183"/>
      <c r="BQ43" s="1011"/>
      <c r="BR43" s="1012"/>
      <c r="BS43" s="1008"/>
      <c r="BT43" s="955" t="s">
        <v>142</v>
      </c>
      <c r="BU43" s="956"/>
      <c r="BV43" s="956"/>
      <c r="BW43" s="956"/>
      <c r="BX43" s="957"/>
      <c r="BY43" s="960">
        <f>data4!$AI$2</f>
        <v>0</v>
      </c>
      <c r="BZ43" s="961"/>
      <c r="CA43" s="961"/>
      <c r="CB43" s="961"/>
      <c r="CC43" s="961"/>
      <c r="CD43" s="961"/>
      <c r="CE43" s="961"/>
      <c r="CF43" s="961"/>
      <c r="CG43" s="961"/>
      <c r="CH43" s="961"/>
      <c r="CI43" s="961"/>
      <c r="CJ43" s="961"/>
      <c r="CK43" s="961"/>
      <c r="CL43" s="961"/>
      <c r="CM43" s="985"/>
      <c r="CN43" s="765"/>
      <c r="CO43" s="766"/>
      <c r="CP43" s="759"/>
      <c r="CQ43" s="760"/>
      <c r="CR43" s="761"/>
      <c r="CS43" s="1011"/>
      <c r="CT43" s="1012"/>
      <c r="CU43" s="1008"/>
      <c r="CV43" s="955" t="s">
        <v>142</v>
      </c>
      <c r="CW43" s="956"/>
      <c r="CX43" s="956"/>
      <c r="CY43" s="956"/>
      <c r="CZ43" s="957"/>
      <c r="DA43" s="960">
        <f>data4!$AO$2</f>
        <v>0</v>
      </c>
      <c r="DB43" s="961"/>
      <c r="DC43" s="961"/>
      <c r="DD43" s="961"/>
      <c r="DE43" s="961"/>
      <c r="DF43" s="961"/>
      <c r="DG43" s="961"/>
      <c r="DH43" s="961"/>
      <c r="DI43" s="961"/>
      <c r="DJ43" s="961"/>
      <c r="DK43" s="961"/>
      <c r="DL43" s="961"/>
      <c r="DM43" s="961"/>
      <c r="DN43" s="961"/>
      <c r="DO43" s="985"/>
      <c r="DP43" s="765"/>
      <c r="DQ43" s="766"/>
      <c r="DR43" s="759"/>
      <c r="DS43" s="760"/>
      <c r="DT43" s="761"/>
      <c r="DU43" s="998"/>
      <c r="DV43" s="999"/>
      <c r="DW43" s="999"/>
      <c r="DX43" s="999"/>
      <c r="DY43" s="999"/>
      <c r="DZ43" s="999"/>
      <c r="EA43" s="999"/>
      <c r="EB43" s="1000"/>
    </row>
    <row r="44" spans="1:132" ht="27.75" customHeight="1" x14ac:dyDescent="0.25">
      <c r="A44" s="183"/>
      <c r="B44" s="1011"/>
      <c r="C44" s="1012"/>
      <c r="D44" s="1008"/>
      <c r="E44" s="978" t="s">
        <v>122</v>
      </c>
      <c r="F44" s="979"/>
      <c r="G44" s="979"/>
      <c r="H44" s="979"/>
      <c r="I44" s="980"/>
      <c r="J44" s="753" t="str">
        <f>DBCS(data4!$AY$2)</f>
        <v/>
      </c>
      <c r="K44" s="754"/>
      <c r="L44" s="754"/>
      <c r="M44" s="754"/>
      <c r="N44" s="754"/>
      <c r="O44" s="754"/>
      <c r="P44" s="755"/>
      <c r="Q44" s="741" t="str">
        <f>DBCS(data4!$BI$2)</f>
        <v/>
      </c>
      <c r="R44" s="741"/>
      <c r="S44" s="741"/>
      <c r="T44" s="741"/>
      <c r="U44" s="741"/>
      <c r="V44" s="742"/>
      <c r="W44" s="743" t="str">
        <f>DBCS(data4!$BS$2)</f>
        <v/>
      </c>
      <c r="X44" s="741"/>
      <c r="Y44" s="741"/>
      <c r="Z44" s="741"/>
      <c r="AA44" s="741"/>
      <c r="AB44" s="741"/>
      <c r="AC44" s="762"/>
      <c r="AD44" s="1011"/>
      <c r="AE44" s="1012"/>
      <c r="AF44" s="1008"/>
      <c r="AG44" s="978" t="s">
        <v>122</v>
      </c>
      <c r="AH44" s="979"/>
      <c r="AI44" s="979"/>
      <c r="AJ44" s="979"/>
      <c r="AK44" s="980"/>
      <c r="AL44" s="1206"/>
      <c r="AM44" s="1207"/>
      <c r="AN44" s="1207"/>
      <c r="AO44" s="1207"/>
      <c r="AP44" s="1207"/>
      <c r="AQ44" s="1207"/>
      <c r="AR44" s="1207"/>
      <c r="AS44" s="1207"/>
      <c r="AT44" s="1207"/>
      <c r="AU44" s="1207"/>
      <c r="AV44" s="1207"/>
      <c r="AW44" s="1207"/>
      <c r="AX44" s="1207"/>
      <c r="AY44" s="1207"/>
      <c r="AZ44" s="1207"/>
      <c r="BA44" s="1207"/>
      <c r="BB44" s="1207"/>
      <c r="BC44" s="1207"/>
      <c r="BD44" s="1207"/>
      <c r="BE44" s="1208"/>
      <c r="BF44" s="998"/>
      <c r="BG44" s="999"/>
      <c r="BH44" s="999"/>
      <c r="BI44" s="999"/>
      <c r="BJ44" s="999"/>
      <c r="BK44" s="999"/>
      <c r="BL44" s="999"/>
      <c r="BM44" s="1000"/>
      <c r="BN44" s="183"/>
      <c r="BO44" s="183"/>
      <c r="BP44" s="183"/>
      <c r="BQ44" s="1011"/>
      <c r="BR44" s="1012"/>
      <c r="BS44" s="1008"/>
      <c r="BT44" s="943"/>
      <c r="BU44" s="944"/>
      <c r="BV44" s="944"/>
      <c r="BW44" s="944"/>
      <c r="BX44" s="944"/>
      <c r="BY44" s="944"/>
      <c r="BZ44" s="944"/>
      <c r="CA44" s="944"/>
      <c r="CB44" s="944"/>
      <c r="CC44" s="944"/>
      <c r="CD44" s="944"/>
      <c r="CE44" s="944"/>
      <c r="CF44" s="944"/>
      <c r="CG44" s="944"/>
      <c r="CH44" s="944"/>
      <c r="CI44" s="944"/>
      <c r="CJ44" s="944"/>
      <c r="CK44" s="944"/>
      <c r="CL44" s="944"/>
      <c r="CM44" s="944"/>
      <c r="CN44" s="944"/>
      <c r="CO44" s="944"/>
      <c r="CP44" s="944"/>
      <c r="CQ44" s="944"/>
      <c r="CR44" s="945"/>
      <c r="CS44" s="1011"/>
      <c r="CT44" s="1012"/>
      <c r="CU44" s="1008"/>
      <c r="CV44" s="978" t="s">
        <v>122</v>
      </c>
      <c r="CW44" s="979"/>
      <c r="CX44" s="979"/>
      <c r="CY44" s="979"/>
      <c r="CZ44" s="980"/>
      <c r="DA44" s="1206"/>
      <c r="DB44" s="1207"/>
      <c r="DC44" s="1207"/>
      <c r="DD44" s="1207"/>
      <c r="DE44" s="1207"/>
      <c r="DF44" s="1207"/>
      <c r="DG44" s="1207"/>
      <c r="DH44" s="1207"/>
      <c r="DI44" s="1207"/>
      <c r="DJ44" s="1207"/>
      <c r="DK44" s="1207"/>
      <c r="DL44" s="1207"/>
      <c r="DM44" s="1207"/>
      <c r="DN44" s="1207"/>
      <c r="DO44" s="1207"/>
      <c r="DP44" s="1207"/>
      <c r="DQ44" s="1207"/>
      <c r="DR44" s="1207"/>
      <c r="DS44" s="1207"/>
      <c r="DT44" s="1208"/>
      <c r="DU44" s="998"/>
      <c r="DV44" s="999"/>
      <c r="DW44" s="999"/>
      <c r="DX44" s="999"/>
      <c r="DY44" s="999"/>
      <c r="DZ44" s="999"/>
      <c r="EA44" s="999"/>
      <c r="EB44" s="1000"/>
    </row>
    <row r="45" spans="1:132" ht="15.75" customHeight="1" x14ac:dyDescent="0.25">
      <c r="A45" s="183"/>
      <c r="B45" s="1011"/>
      <c r="C45" s="1012"/>
      <c r="D45" s="1008">
        <v>4</v>
      </c>
      <c r="E45" s="986" t="s">
        <v>143</v>
      </c>
      <c r="F45" s="987"/>
      <c r="G45" s="987"/>
      <c r="H45" s="987"/>
      <c r="I45" s="988"/>
      <c r="J45" s="989">
        <f>data4!$Z$2</f>
        <v>0</v>
      </c>
      <c r="K45" s="990"/>
      <c r="L45" s="990"/>
      <c r="M45" s="990"/>
      <c r="N45" s="990"/>
      <c r="O45" s="990"/>
      <c r="P45" s="990"/>
      <c r="Q45" s="990"/>
      <c r="R45" s="990"/>
      <c r="S45" s="990"/>
      <c r="T45" s="990"/>
      <c r="U45" s="990"/>
      <c r="V45" s="990"/>
      <c r="W45" s="990"/>
      <c r="X45" s="991"/>
      <c r="Y45" s="763" t="s">
        <v>144</v>
      </c>
      <c r="Z45" s="764"/>
      <c r="AA45" s="756">
        <f>data4!$CN$2</f>
        <v>0</v>
      </c>
      <c r="AB45" s="757"/>
      <c r="AC45" s="758"/>
      <c r="AD45" s="1011"/>
      <c r="AE45" s="1012"/>
      <c r="AF45" s="1008">
        <v>4</v>
      </c>
      <c r="AG45" s="986" t="s">
        <v>143</v>
      </c>
      <c r="AH45" s="987"/>
      <c r="AI45" s="987"/>
      <c r="AJ45" s="987"/>
      <c r="AK45" s="988"/>
      <c r="AL45" s="989">
        <f>data4!$AF$2</f>
        <v>0</v>
      </c>
      <c r="AM45" s="990"/>
      <c r="AN45" s="990"/>
      <c r="AO45" s="990"/>
      <c r="AP45" s="990"/>
      <c r="AQ45" s="990"/>
      <c r="AR45" s="990"/>
      <c r="AS45" s="990"/>
      <c r="AT45" s="990"/>
      <c r="AU45" s="990"/>
      <c r="AV45" s="990"/>
      <c r="AW45" s="990"/>
      <c r="AX45" s="990"/>
      <c r="AY45" s="990"/>
      <c r="AZ45" s="991"/>
      <c r="BA45" s="763" t="s">
        <v>144</v>
      </c>
      <c r="BB45" s="764"/>
      <c r="BC45" s="756">
        <f>data4!$CT$2</f>
        <v>0</v>
      </c>
      <c r="BD45" s="757"/>
      <c r="BE45" s="758"/>
      <c r="BF45" s="998"/>
      <c r="BG45" s="999"/>
      <c r="BH45" s="999"/>
      <c r="BI45" s="999"/>
      <c r="BJ45" s="999"/>
      <c r="BK45" s="999"/>
      <c r="BL45" s="999"/>
      <c r="BM45" s="1000"/>
      <c r="BN45" s="183"/>
      <c r="BO45" s="183"/>
      <c r="BP45" s="183"/>
      <c r="BQ45" s="1011"/>
      <c r="BR45" s="1012"/>
      <c r="BS45" s="1008">
        <v>4</v>
      </c>
      <c r="BT45" s="986" t="s">
        <v>143</v>
      </c>
      <c r="BU45" s="987"/>
      <c r="BV45" s="987"/>
      <c r="BW45" s="987"/>
      <c r="BX45" s="988"/>
      <c r="BY45" s="989">
        <f>data4!$Z$2</f>
        <v>0</v>
      </c>
      <c r="BZ45" s="990"/>
      <c r="CA45" s="990"/>
      <c r="CB45" s="990"/>
      <c r="CC45" s="990"/>
      <c r="CD45" s="990"/>
      <c r="CE45" s="990"/>
      <c r="CF45" s="990"/>
      <c r="CG45" s="990"/>
      <c r="CH45" s="990"/>
      <c r="CI45" s="990"/>
      <c r="CJ45" s="990"/>
      <c r="CK45" s="990"/>
      <c r="CL45" s="990"/>
      <c r="CM45" s="991"/>
      <c r="CN45" s="763" t="s">
        <v>144</v>
      </c>
      <c r="CO45" s="764"/>
      <c r="CP45" s="756">
        <f>data4!$CN$2</f>
        <v>0</v>
      </c>
      <c r="CQ45" s="757"/>
      <c r="CR45" s="758"/>
      <c r="CS45" s="1011"/>
      <c r="CT45" s="1012"/>
      <c r="CU45" s="1008">
        <v>4</v>
      </c>
      <c r="CV45" s="986" t="s">
        <v>143</v>
      </c>
      <c r="CW45" s="987"/>
      <c r="CX45" s="987"/>
      <c r="CY45" s="987"/>
      <c r="CZ45" s="988"/>
      <c r="DA45" s="989">
        <f>data4!$AF$2</f>
        <v>0</v>
      </c>
      <c r="DB45" s="990"/>
      <c r="DC45" s="990"/>
      <c r="DD45" s="990"/>
      <c r="DE45" s="990"/>
      <c r="DF45" s="990"/>
      <c r="DG45" s="990"/>
      <c r="DH45" s="990"/>
      <c r="DI45" s="990"/>
      <c r="DJ45" s="990"/>
      <c r="DK45" s="990"/>
      <c r="DL45" s="990"/>
      <c r="DM45" s="990"/>
      <c r="DN45" s="990"/>
      <c r="DO45" s="991"/>
      <c r="DP45" s="763" t="s">
        <v>144</v>
      </c>
      <c r="DQ45" s="764"/>
      <c r="DR45" s="756">
        <f>data4!$CT$2</f>
        <v>0</v>
      </c>
      <c r="DS45" s="757"/>
      <c r="DT45" s="758"/>
      <c r="DU45" s="998"/>
      <c r="DV45" s="999"/>
      <c r="DW45" s="999"/>
      <c r="DX45" s="999"/>
      <c r="DY45" s="999"/>
      <c r="DZ45" s="999"/>
      <c r="EA45" s="999"/>
      <c r="EB45" s="1000"/>
    </row>
    <row r="46" spans="1:132" ht="33" customHeight="1" x14ac:dyDescent="0.25">
      <c r="A46" s="183"/>
      <c r="B46" s="1011"/>
      <c r="C46" s="1012"/>
      <c r="D46" s="1008"/>
      <c r="E46" s="955" t="s">
        <v>142</v>
      </c>
      <c r="F46" s="956"/>
      <c r="G46" s="956"/>
      <c r="H46" s="956"/>
      <c r="I46" s="957"/>
      <c r="J46" s="960">
        <f>data4!$AJ$2</f>
        <v>0</v>
      </c>
      <c r="K46" s="961"/>
      <c r="L46" s="961"/>
      <c r="M46" s="961"/>
      <c r="N46" s="961"/>
      <c r="O46" s="961"/>
      <c r="P46" s="961"/>
      <c r="Q46" s="961"/>
      <c r="R46" s="961"/>
      <c r="S46" s="961"/>
      <c r="T46" s="961"/>
      <c r="U46" s="961"/>
      <c r="V46" s="961"/>
      <c r="W46" s="961"/>
      <c r="X46" s="985"/>
      <c r="Y46" s="765"/>
      <c r="Z46" s="766"/>
      <c r="AA46" s="759"/>
      <c r="AB46" s="760"/>
      <c r="AC46" s="761"/>
      <c r="AD46" s="1011"/>
      <c r="AE46" s="1012"/>
      <c r="AF46" s="1008"/>
      <c r="AG46" s="955" t="s">
        <v>142</v>
      </c>
      <c r="AH46" s="956"/>
      <c r="AI46" s="956"/>
      <c r="AJ46" s="956"/>
      <c r="AK46" s="957"/>
      <c r="AL46" s="960">
        <f>data4!$AP$2</f>
        <v>0</v>
      </c>
      <c r="AM46" s="961"/>
      <c r="AN46" s="961"/>
      <c r="AO46" s="961"/>
      <c r="AP46" s="961"/>
      <c r="AQ46" s="961"/>
      <c r="AR46" s="961"/>
      <c r="AS46" s="961"/>
      <c r="AT46" s="961"/>
      <c r="AU46" s="961"/>
      <c r="AV46" s="961"/>
      <c r="AW46" s="961"/>
      <c r="AX46" s="961"/>
      <c r="AY46" s="961"/>
      <c r="AZ46" s="985"/>
      <c r="BA46" s="765"/>
      <c r="BB46" s="766"/>
      <c r="BC46" s="759"/>
      <c r="BD46" s="760"/>
      <c r="BE46" s="761"/>
      <c r="BF46" s="998"/>
      <c r="BG46" s="999"/>
      <c r="BH46" s="999"/>
      <c r="BI46" s="999"/>
      <c r="BJ46" s="999"/>
      <c r="BK46" s="999"/>
      <c r="BL46" s="999"/>
      <c r="BM46" s="1000"/>
      <c r="BN46" s="183"/>
      <c r="BO46" s="183"/>
      <c r="BP46" s="183"/>
      <c r="BQ46" s="1011"/>
      <c r="BR46" s="1012"/>
      <c r="BS46" s="1008"/>
      <c r="BT46" s="955" t="s">
        <v>142</v>
      </c>
      <c r="BU46" s="956"/>
      <c r="BV46" s="956"/>
      <c r="BW46" s="956"/>
      <c r="BX46" s="957"/>
      <c r="BY46" s="960">
        <f>data4!$AJ$2</f>
        <v>0</v>
      </c>
      <c r="BZ46" s="961"/>
      <c r="CA46" s="961"/>
      <c r="CB46" s="961"/>
      <c r="CC46" s="961"/>
      <c r="CD46" s="961"/>
      <c r="CE46" s="961"/>
      <c r="CF46" s="961"/>
      <c r="CG46" s="961"/>
      <c r="CH46" s="961"/>
      <c r="CI46" s="961"/>
      <c r="CJ46" s="961"/>
      <c r="CK46" s="961"/>
      <c r="CL46" s="961"/>
      <c r="CM46" s="985"/>
      <c r="CN46" s="765"/>
      <c r="CO46" s="766"/>
      <c r="CP46" s="759"/>
      <c r="CQ46" s="760"/>
      <c r="CR46" s="761"/>
      <c r="CS46" s="1011"/>
      <c r="CT46" s="1012"/>
      <c r="CU46" s="1008"/>
      <c r="CV46" s="955" t="s">
        <v>142</v>
      </c>
      <c r="CW46" s="956"/>
      <c r="CX46" s="956"/>
      <c r="CY46" s="956"/>
      <c r="CZ46" s="957"/>
      <c r="DA46" s="960">
        <f>data4!$AP$2</f>
        <v>0</v>
      </c>
      <c r="DB46" s="961"/>
      <c r="DC46" s="961"/>
      <c r="DD46" s="961"/>
      <c r="DE46" s="961"/>
      <c r="DF46" s="961"/>
      <c r="DG46" s="961"/>
      <c r="DH46" s="961"/>
      <c r="DI46" s="961"/>
      <c r="DJ46" s="961"/>
      <c r="DK46" s="961"/>
      <c r="DL46" s="961"/>
      <c r="DM46" s="961"/>
      <c r="DN46" s="961"/>
      <c r="DO46" s="985"/>
      <c r="DP46" s="765"/>
      <c r="DQ46" s="766"/>
      <c r="DR46" s="759"/>
      <c r="DS46" s="760"/>
      <c r="DT46" s="761"/>
      <c r="DU46" s="998"/>
      <c r="DV46" s="999"/>
      <c r="DW46" s="999"/>
      <c r="DX46" s="999"/>
      <c r="DY46" s="999"/>
      <c r="DZ46" s="999"/>
      <c r="EA46" s="999"/>
      <c r="EB46" s="1000"/>
    </row>
    <row r="47" spans="1:132" ht="27.75" customHeight="1" x14ac:dyDescent="0.25">
      <c r="A47" s="183"/>
      <c r="B47" s="1013"/>
      <c r="C47" s="1014"/>
      <c r="D47" s="1008"/>
      <c r="E47" s="978" t="s">
        <v>122</v>
      </c>
      <c r="F47" s="979"/>
      <c r="G47" s="979"/>
      <c r="H47" s="979"/>
      <c r="I47" s="980"/>
      <c r="J47" s="753" t="str">
        <f>DBCS(data4!$AZ$2)</f>
        <v/>
      </c>
      <c r="K47" s="754"/>
      <c r="L47" s="754"/>
      <c r="M47" s="754"/>
      <c r="N47" s="754"/>
      <c r="O47" s="754"/>
      <c r="P47" s="755"/>
      <c r="Q47" s="741" t="str">
        <f>DBCS(data4!$BJ$2)</f>
        <v/>
      </c>
      <c r="R47" s="741"/>
      <c r="S47" s="741"/>
      <c r="T47" s="741"/>
      <c r="U47" s="741"/>
      <c r="V47" s="742"/>
      <c r="W47" s="743" t="str">
        <f>DBCS(data4!$BT$2)</f>
        <v/>
      </c>
      <c r="X47" s="741"/>
      <c r="Y47" s="741"/>
      <c r="Z47" s="741"/>
      <c r="AA47" s="741"/>
      <c r="AB47" s="741"/>
      <c r="AC47" s="762"/>
      <c r="AD47" s="1013"/>
      <c r="AE47" s="1014"/>
      <c r="AF47" s="1008"/>
      <c r="AG47" s="978" t="s">
        <v>122</v>
      </c>
      <c r="AH47" s="979"/>
      <c r="AI47" s="979"/>
      <c r="AJ47" s="979"/>
      <c r="AK47" s="980"/>
      <c r="AL47" s="1206"/>
      <c r="AM47" s="1207"/>
      <c r="AN47" s="1207"/>
      <c r="AO47" s="1207"/>
      <c r="AP47" s="1207"/>
      <c r="AQ47" s="1207"/>
      <c r="AR47" s="1207"/>
      <c r="AS47" s="1207"/>
      <c r="AT47" s="1207"/>
      <c r="AU47" s="1207"/>
      <c r="AV47" s="1207"/>
      <c r="AW47" s="1207"/>
      <c r="AX47" s="1207"/>
      <c r="AY47" s="1207"/>
      <c r="AZ47" s="1207"/>
      <c r="BA47" s="1207"/>
      <c r="BB47" s="1207"/>
      <c r="BC47" s="1207"/>
      <c r="BD47" s="1207"/>
      <c r="BE47" s="1208"/>
      <c r="BF47" s="1001"/>
      <c r="BG47" s="1002"/>
      <c r="BH47" s="1002"/>
      <c r="BI47" s="1002"/>
      <c r="BJ47" s="1002"/>
      <c r="BK47" s="1002"/>
      <c r="BL47" s="1002"/>
      <c r="BM47" s="1003"/>
      <c r="BN47" s="183"/>
      <c r="BO47" s="183"/>
      <c r="BP47" s="183"/>
      <c r="BQ47" s="1013"/>
      <c r="BR47" s="1014"/>
      <c r="BS47" s="1008"/>
      <c r="BT47" s="943"/>
      <c r="BU47" s="944"/>
      <c r="BV47" s="944"/>
      <c r="BW47" s="944"/>
      <c r="BX47" s="944"/>
      <c r="BY47" s="944"/>
      <c r="BZ47" s="944"/>
      <c r="CA47" s="944"/>
      <c r="CB47" s="944"/>
      <c r="CC47" s="944"/>
      <c r="CD47" s="944"/>
      <c r="CE47" s="944"/>
      <c r="CF47" s="944"/>
      <c r="CG47" s="944"/>
      <c r="CH47" s="944"/>
      <c r="CI47" s="944"/>
      <c r="CJ47" s="944"/>
      <c r="CK47" s="944"/>
      <c r="CL47" s="944"/>
      <c r="CM47" s="944"/>
      <c r="CN47" s="944"/>
      <c r="CO47" s="944"/>
      <c r="CP47" s="944"/>
      <c r="CQ47" s="944"/>
      <c r="CR47" s="945"/>
      <c r="CS47" s="1013"/>
      <c r="CT47" s="1014"/>
      <c r="CU47" s="1008"/>
      <c r="CV47" s="978" t="s">
        <v>122</v>
      </c>
      <c r="CW47" s="979"/>
      <c r="CX47" s="979"/>
      <c r="CY47" s="979"/>
      <c r="CZ47" s="980"/>
      <c r="DA47" s="1206"/>
      <c r="DB47" s="1207"/>
      <c r="DC47" s="1207"/>
      <c r="DD47" s="1207"/>
      <c r="DE47" s="1207"/>
      <c r="DF47" s="1207"/>
      <c r="DG47" s="1207"/>
      <c r="DH47" s="1207"/>
      <c r="DI47" s="1207"/>
      <c r="DJ47" s="1207"/>
      <c r="DK47" s="1207"/>
      <c r="DL47" s="1207"/>
      <c r="DM47" s="1207"/>
      <c r="DN47" s="1207"/>
      <c r="DO47" s="1207"/>
      <c r="DP47" s="1207"/>
      <c r="DQ47" s="1207"/>
      <c r="DR47" s="1207"/>
      <c r="DS47" s="1207"/>
      <c r="DT47" s="1208"/>
      <c r="DU47" s="1001"/>
      <c r="DV47" s="1002"/>
      <c r="DW47" s="1002"/>
      <c r="DX47" s="1002"/>
      <c r="DY47" s="1002"/>
      <c r="DZ47" s="1002"/>
      <c r="EA47" s="1002"/>
      <c r="EB47" s="1003"/>
    </row>
    <row r="48" spans="1:132" ht="15.75" customHeight="1" x14ac:dyDescent="0.25">
      <c r="A48" s="183"/>
      <c r="B48" s="1029" t="s">
        <v>82</v>
      </c>
      <c r="C48" s="1030"/>
      <c r="D48" s="1031"/>
      <c r="E48" s="1029" t="s">
        <v>83</v>
      </c>
      <c r="F48" s="1030"/>
      <c r="G48" s="1031"/>
      <c r="H48" s="1029" t="s">
        <v>84</v>
      </c>
      <c r="I48" s="1030"/>
      <c r="J48" s="1031"/>
      <c r="K48" s="1029" t="s">
        <v>85</v>
      </c>
      <c r="L48" s="1030"/>
      <c r="M48" s="1031"/>
      <c r="N48" s="1029" t="s">
        <v>2</v>
      </c>
      <c r="O48" s="1030"/>
      <c r="P48" s="1031"/>
      <c r="Q48" s="1065" t="s">
        <v>86</v>
      </c>
      <c r="R48" s="1065"/>
      <c r="S48" s="1065"/>
      <c r="T48" s="1065"/>
      <c r="U48" s="1065"/>
      <c r="V48" s="1065"/>
      <c r="W48" s="1029" t="s">
        <v>638</v>
      </c>
      <c r="X48" s="1030"/>
      <c r="Y48" s="1030"/>
      <c r="Z48" s="1029" t="s">
        <v>639</v>
      </c>
      <c r="AA48" s="1030"/>
      <c r="AB48" s="1031"/>
      <c r="AC48" s="1029" t="s">
        <v>92</v>
      </c>
      <c r="AD48" s="1030"/>
      <c r="AE48" s="1031"/>
      <c r="AF48" s="1041"/>
      <c r="AG48" s="1044" t="s">
        <v>58</v>
      </c>
      <c r="AH48" s="1045"/>
      <c r="AI48" s="1045"/>
      <c r="AJ48" s="1045"/>
      <c r="AK48" s="1045"/>
      <c r="AL48" s="1045"/>
      <c r="AM48" s="1045"/>
      <c r="AN48" s="1045"/>
      <c r="AO48" s="1045"/>
      <c r="AP48" s="1045"/>
      <c r="AQ48" s="1045"/>
      <c r="AR48" s="1045"/>
      <c r="AS48" s="1045"/>
      <c r="AT48" s="1045"/>
      <c r="AU48" s="1046"/>
      <c r="AV48" s="1044" t="s">
        <v>649</v>
      </c>
      <c r="AW48" s="1045"/>
      <c r="AX48" s="1045"/>
      <c r="AY48" s="1045"/>
      <c r="AZ48" s="1045"/>
      <c r="BA48" s="1045"/>
      <c r="BB48" s="1045"/>
      <c r="BC48" s="1045"/>
      <c r="BD48" s="1045"/>
      <c r="BE48" s="1045"/>
      <c r="BF48" s="1045"/>
      <c r="BG48" s="1045"/>
      <c r="BH48" s="1045"/>
      <c r="BI48" s="1045"/>
      <c r="BJ48" s="1045"/>
      <c r="BK48" s="1045"/>
      <c r="BL48" s="1045"/>
      <c r="BM48" s="1046"/>
      <c r="BN48" s="183"/>
      <c r="BO48" s="183"/>
      <c r="BP48" s="183"/>
      <c r="BQ48" s="1029" t="s">
        <v>82</v>
      </c>
      <c r="BR48" s="1030"/>
      <c r="BS48" s="1031"/>
      <c r="BT48" s="1029" t="s">
        <v>83</v>
      </c>
      <c r="BU48" s="1030"/>
      <c r="BV48" s="1031"/>
      <c r="BW48" s="1029" t="s">
        <v>84</v>
      </c>
      <c r="BX48" s="1030"/>
      <c r="BY48" s="1031"/>
      <c r="BZ48" s="1029" t="s">
        <v>85</v>
      </c>
      <c r="CA48" s="1030"/>
      <c r="CB48" s="1031"/>
      <c r="CC48" s="1029" t="s">
        <v>2</v>
      </c>
      <c r="CD48" s="1030"/>
      <c r="CE48" s="1031"/>
      <c r="CF48" s="1065" t="s">
        <v>86</v>
      </c>
      <c r="CG48" s="1065"/>
      <c r="CH48" s="1065"/>
      <c r="CI48" s="1065"/>
      <c r="CJ48" s="1065"/>
      <c r="CK48" s="1065"/>
      <c r="CL48" s="1029" t="s">
        <v>638</v>
      </c>
      <c r="CM48" s="1030"/>
      <c r="CN48" s="1030"/>
      <c r="CO48" s="1029" t="s">
        <v>639</v>
      </c>
      <c r="CP48" s="1030"/>
      <c r="CQ48" s="1031"/>
      <c r="CR48" s="1029" t="s">
        <v>92</v>
      </c>
      <c r="CS48" s="1030"/>
      <c r="CT48" s="1031"/>
      <c r="CU48" s="1041"/>
      <c r="CV48" s="1044" t="s">
        <v>58</v>
      </c>
      <c r="CW48" s="1045"/>
      <c r="CX48" s="1045"/>
      <c r="CY48" s="1045"/>
      <c r="CZ48" s="1045"/>
      <c r="DA48" s="1045"/>
      <c r="DB48" s="1045"/>
      <c r="DC48" s="1045"/>
      <c r="DD48" s="1045"/>
      <c r="DE48" s="1045"/>
      <c r="DF48" s="1045"/>
      <c r="DG48" s="1045"/>
      <c r="DH48" s="1045"/>
      <c r="DI48" s="1045"/>
      <c r="DJ48" s="1046"/>
      <c r="DK48" s="1044" t="s">
        <v>649</v>
      </c>
      <c r="DL48" s="1045"/>
      <c r="DM48" s="1045"/>
      <c r="DN48" s="1045"/>
      <c r="DO48" s="1045"/>
      <c r="DP48" s="1045"/>
      <c r="DQ48" s="1045"/>
      <c r="DR48" s="1045"/>
      <c r="DS48" s="1045"/>
      <c r="DT48" s="1045"/>
      <c r="DU48" s="1045"/>
      <c r="DV48" s="1045"/>
      <c r="DW48" s="1045"/>
      <c r="DX48" s="1045"/>
      <c r="DY48" s="1045"/>
      <c r="DZ48" s="1045"/>
      <c r="EA48" s="1045"/>
      <c r="EB48" s="1046"/>
    </row>
    <row r="49" spans="1:132" ht="15.75" customHeight="1" x14ac:dyDescent="0.25">
      <c r="A49" s="183"/>
      <c r="B49" s="1032"/>
      <c r="C49" s="1033"/>
      <c r="D49" s="1034"/>
      <c r="E49" s="1032"/>
      <c r="F49" s="1033"/>
      <c r="G49" s="1034"/>
      <c r="H49" s="1032"/>
      <c r="I49" s="1033"/>
      <c r="J49" s="1034"/>
      <c r="K49" s="1032"/>
      <c r="L49" s="1033"/>
      <c r="M49" s="1034"/>
      <c r="N49" s="1032"/>
      <c r="O49" s="1033"/>
      <c r="P49" s="1034"/>
      <c r="Q49" s="1029" t="s">
        <v>87</v>
      </c>
      <c r="R49" s="1030"/>
      <c r="S49" s="1031"/>
      <c r="T49" s="1029" t="s">
        <v>88</v>
      </c>
      <c r="U49" s="1030"/>
      <c r="V49" s="1031"/>
      <c r="W49" s="1032"/>
      <c r="X49" s="1033"/>
      <c r="Y49" s="1033"/>
      <c r="Z49" s="1032"/>
      <c r="AA49" s="1033"/>
      <c r="AB49" s="1034"/>
      <c r="AC49" s="1032"/>
      <c r="AD49" s="1033"/>
      <c r="AE49" s="1034"/>
      <c r="AF49" s="1042"/>
      <c r="AG49" s="1047"/>
      <c r="AH49" s="1048"/>
      <c r="AI49" s="1048"/>
      <c r="AJ49" s="1048"/>
      <c r="AK49" s="1048"/>
      <c r="AL49" s="1048"/>
      <c r="AM49" s="1048"/>
      <c r="AN49" s="1048"/>
      <c r="AO49" s="1048"/>
      <c r="AP49" s="1048"/>
      <c r="AQ49" s="1048"/>
      <c r="AR49" s="1048"/>
      <c r="AS49" s="1048"/>
      <c r="AT49" s="1048"/>
      <c r="AU49" s="1049"/>
      <c r="AV49" s="1047"/>
      <c r="AW49" s="1048"/>
      <c r="AX49" s="1048"/>
      <c r="AY49" s="1048"/>
      <c r="AZ49" s="1048"/>
      <c r="BA49" s="1048"/>
      <c r="BB49" s="1048"/>
      <c r="BC49" s="1048"/>
      <c r="BD49" s="1048"/>
      <c r="BE49" s="1048"/>
      <c r="BF49" s="1048"/>
      <c r="BG49" s="1048"/>
      <c r="BH49" s="1048"/>
      <c r="BI49" s="1048"/>
      <c r="BJ49" s="1048"/>
      <c r="BK49" s="1048"/>
      <c r="BL49" s="1048"/>
      <c r="BM49" s="1049"/>
      <c r="BN49" s="183"/>
      <c r="BO49" s="183"/>
      <c r="BP49" s="183"/>
      <c r="BQ49" s="1032"/>
      <c r="BR49" s="1033"/>
      <c r="BS49" s="1034"/>
      <c r="BT49" s="1032"/>
      <c r="BU49" s="1033"/>
      <c r="BV49" s="1034"/>
      <c r="BW49" s="1032"/>
      <c r="BX49" s="1033"/>
      <c r="BY49" s="1034"/>
      <c r="BZ49" s="1032"/>
      <c r="CA49" s="1033"/>
      <c r="CB49" s="1034"/>
      <c r="CC49" s="1032"/>
      <c r="CD49" s="1033"/>
      <c r="CE49" s="1034"/>
      <c r="CF49" s="1029" t="s">
        <v>87</v>
      </c>
      <c r="CG49" s="1030"/>
      <c r="CH49" s="1031"/>
      <c r="CI49" s="1029" t="s">
        <v>88</v>
      </c>
      <c r="CJ49" s="1030"/>
      <c r="CK49" s="1031"/>
      <c r="CL49" s="1032"/>
      <c r="CM49" s="1033"/>
      <c r="CN49" s="1033"/>
      <c r="CO49" s="1032"/>
      <c r="CP49" s="1033"/>
      <c r="CQ49" s="1034"/>
      <c r="CR49" s="1032"/>
      <c r="CS49" s="1033"/>
      <c r="CT49" s="1034"/>
      <c r="CU49" s="1042"/>
      <c r="CV49" s="1047"/>
      <c r="CW49" s="1048"/>
      <c r="CX49" s="1048"/>
      <c r="CY49" s="1048"/>
      <c r="CZ49" s="1048"/>
      <c r="DA49" s="1048"/>
      <c r="DB49" s="1048"/>
      <c r="DC49" s="1048"/>
      <c r="DD49" s="1048"/>
      <c r="DE49" s="1048"/>
      <c r="DF49" s="1048"/>
      <c r="DG49" s="1048"/>
      <c r="DH49" s="1048"/>
      <c r="DI49" s="1048"/>
      <c r="DJ49" s="1049"/>
      <c r="DK49" s="1047"/>
      <c r="DL49" s="1048"/>
      <c r="DM49" s="1048"/>
      <c r="DN49" s="1048"/>
      <c r="DO49" s="1048"/>
      <c r="DP49" s="1048"/>
      <c r="DQ49" s="1048"/>
      <c r="DR49" s="1048"/>
      <c r="DS49" s="1048"/>
      <c r="DT49" s="1048"/>
      <c r="DU49" s="1048"/>
      <c r="DV49" s="1048"/>
      <c r="DW49" s="1048"/>
      <c r="DX49" s="1048"/>
      <c r="DY49" s="1048"/>
      <c r="DZ49" s="1048"/>
      <c r="EA49" s="1048"/>
      <c r="EB49" s="1049"/>
    </row>
    <row r="50" spans="1:132" ht="15.75" customHeight="1" x14ac:dyDescent="0.25">
      <c r="A50" s="183"/>
      <c r="B50" s="1032"/>
      <c r="C50" s="1033"/>
      <c r="D50" s="1034"/>
      <c r="E50" s="1032"/>
      <c r="F50" s="1033"/>
      <c r="G50" s="1034"/>
      <c r="H50" s="1032"/>
      <c r="I50" s="1033"/>
      <c r="J50" s="1034"/>
      <c r="K50" s="1032"/>
      <c r="L50" s="1033"/>
      <c r="M50" s="1034"/>
      <c r="N50" s="1032"/>
      <c r="O50" s="1033"/>
      <c r="P50" s="1034"/>
      <c r="Q50" s="1032"/>
      <c r="R50" s="1033"/>
      <c r="S50" s="1034"/>
      <c r="T50" s="1032"/>
      <c r="U50" s="1033"/>
      <c r="V50" s="1034"/>
      <c r="W50" s="1032"/>
      <c r="X50" s="1033"/>
      <c r="Y50" s="1033"/>
      <c r="Z50" s="1032"/>
      <c r="AA50" s="1033"/>
      <c r="AB50" s="1034"/>
      <c r="AC50" s="1032"/>
      <c r="AD50" s="1033"/>
      <c r="AE50" s="1034"/>
      <c r="AF50" s="1042"/>
      <c r="AG50" s="1044" t="s">
        <v>59</v>
      </c>
      <c r="AH50" s="1045"/>
      <c r="AI50" s="1046"/>
      <c r="AJ50" s="1044" t="s">
        <v>60</v>
      </c>
      <c r="AK50" s="1045"/>
      <c r="AL50" s="1046"/>
      <c r="AM50" s="1044" t="s">
        <v>61</v>
      </c>
      <c r="AN50" s="1045"/>
      <c r="AO50" s="1046"/>
      <c r="AP50" s="1044" t="s">
        <v>1</v>
      </c>
      <c r="AQ50" s="1045"/>
      <c r="AR50" s="1046"/>
      <c r="AS50" s="1044" t="s">
        <v>62</v>
      </c>
      <c r="AT50" s="1045"/>
      <c r="AU50" s="1046"/>
      <c r="AV50" s="1044" t="s">
        <v>637</v>
      </c>
      <c r="AW50" s="1045"/>
      <c r="AX50" s="1045"/>
      <c r="AY50" s="1045"/>
      <c r="AZ50" s="1045"/>
      <c r="BA50" s="1045"/>
      <c r="BB50" s="1045"/>
      <c r="BC50" s="1045"/>
      <c r="BD50" s="1046"/>
      <c r="BE50" s="1044" t="s">
        <v>61</v>
      </c>
      <c r="BF50" s="1045"/>
      <c r="BG50" s="1046"/>
      <c r="BH50" s="1044" t="s">
        <v>1</v>
      </c>
      <c r="BI50" s="1045"/>
      <c r="BJ50" s="1046"/>
      <c r="BK50" s="1044" t="s">
        <v>62</v>
      </c>
      <c r="BL50" s="1045"/>
      <c r="BM50" s="1046"/>
      <c r="BN50" s="183"/>
      <c r="BO50" s="183"/>
      <c r="BP50" s="183"/>
      <c r="BQ50" s="1032"/>
      <c r="BR50" s="1033"/>
      <c r="BS50" s="1034"/>
      <c r="BT50" s="1032"/>
      <c r="BU50" s="1033"/>
      <c r="BV50" s="1034"/>
      <c r="BW50" s="1032"/>
      <c r="BX50" s="1033"/>
      <c r="BY50" s="1034"/>
      <c r="BZ50" s="1032"/>
      <c r="CA50" s="1033"/>
      <c r="CB50" s="1034"/>
      <c r="CC50" s="1032"/>
      <c r="CD50" s="1033"/>
      <c r="CE50" s="1034"/>
      <c r="CF50" s="1032"/>
      <c r="CG50" s="1033"/>
      <c r="CH50" s="1034"/>
      <c r="CI50" s="1032"/>
      <c r="CJ50" s="1033"/>
      <c r="CK50" s="1034"/>
      <c r="CL50" s="1032"/>
      <c r="CM50" s="1033"/>
      <c r="CN50" s="1033"/>
      <c r="CO50" s="1032"/>
      <c r="CP50" s="1033"/>
      <c r="CQ50" s="1034"/>
      <c r="CR50" s="1032"/>
      <c r="CS50" s="1033"/>
      <c r="CT50" s="1034"/>
      <c r="CU50" s="1042"/>
      <c r="CV50" s="1044" t="s">
        <v>59</v>
      </c>
      <c r="CW50" s="1045"/>
      <c r="CX50" s="1046"/>
      <c r="CY50" s="1044" t="s">
        <v>60</v>
      </c>
      <c r="CZ50" s="1045"/>
      <c r="DA50" s="1046"/>
      <c r="DB50" s="1044" t="s">
        <v>61</v>
      </c>
      <c r="DC50" s="1045"/>
      <c r="DD50" s="1046"/>
      <c r="DE50" s="1044" t="s">
        <v>1</v>
      </c>
      <c r="DF50" s="1045"/>
      <c r="DG50" s="1046"/>
      <c r="DH50" s="1044" t="s">
        <v>62</v>
      </c>
      <c r="DI50" s="1045"/>
      <c r="DJ50" s="1046"/>
      <c r="DK50" s="1044" t="s">
        <v>637</v>
      </c>
      <c r="DL50" s="1045"/>
      <c r="DM50" s="1045"/>
      <c r="DN50" s="1045"/>
      <c r="DO50" s="1045"/>
      <c r="DP50" s="1045"/>
      <c r="DQ50" s="1045"/>
      <c r="DR50" s="1045"/>
      <c r="DS50" s="1046"/>
      <c r="DT50" s="1044" t="s">
        <v>61</v>
      </c>
      <c r="DU50" s="1045"/>
      <c r="DV50" s="1046"/>
      <c r="DW50" s="1044" t="s">
        <v>1</v>
      </c>
      <c r="DX50" s="1045"/>
      <c r="DY50" s="1046"/>
      <c r="DZ50" s="1044" t="s">
        <v>62</v>
      </c>
      <c r="EA50" s="1045"/>
      <c r="EB50" s="1046"/>
    </row>
    <row r="51" spans="1:132" ht="15.75" customHeight="1" x14ac:dyDescent="0.25">
      <c r="A51" s="183"/>
      <c r="B51" s="1035"/>
      <c r="C51" s="1036"/>
      <c r="D51" s="1037"/>
      <c r="E51" s="1035"/>
      <c r="F51" s="1036"/>
      <c r="G51" s="1037"/>
      <c r="H51" s="1035"/>
      <c r="I51" s="1036"/>
      <c r="J51" s="1037"/>
      <c r="K51" s="1035"/>
      <c r="L51" s="1036"/>
      <c r="M51" s="1037"/>
      <c r="N51" s="1035"/>
      <c r="O51" s="1036"/>
      <c r="P51" s="1037"/>
      <c r="Q51" s="1035"/>
      <c r="R51" s="1036"/>
      <c r="S51" s="1037"/>
      <c r="T51" s="1035"/>
      <c r="U51" s="1036"/>
      <c r="V51" s="1037"/>
      <c r="W51" s="1035"/>
      <c r="X51" s="1036"/>
      <c r="Y51" s="1036"/>
      <c r="Z51" s="1035"/>
      <c r="AA51" s="1036"/>
      <c r="AB51" s="1037"/>
      <c r="AC51" s="1035"/>
      <c r="AD51" s="1036"/>
      <c r="AE51" s="1037"/>
      <c r="AF51" s="1042"/>
      <c r="AG51" s="1047"/>
      <c r="AH51" s="1048"/>
      <c r="AI51" s="1049"/>
      <c r="AJ51" s="1047"/>
      <c r="AK51" s="1048"/>
      <c r="AL51" s="1049"/>
      <c r="AM51" s="1047"/>
      <c r="AN51" s="1048"/>
      <c r="AO51" s="1049"/>
      <c r="AP51" s="1047"/>
      <c r="AQ51" s="1048"/>
      <c r="AR51" s="1049"/>
      <c r="AS51" s="1047"/>
      <c r="AT51" s="1048"/>
      <c r="AU51" s="1049"/>
      <c r="AV51" s="1047"/>
      <c r="AW51" s="1048"/>
      <c r="AX51" s="1048"/>
      <c r="AY51" s="1048"/>
      <c r="AZ51" s="1048"/>
      <c r="BA51" s="1048"/>
      <c r="BB51" s="1048"/>
      <c r="BC51" s="1048"/>
      <c r="BD51" s="1049"/>
      <c r="BE51" s="1047"/>
      <c r="BF51" s="1048"/>
      <c r="BG51" s="1049"/>
      <c r="BH51" s="1047"/>
      <c r="BI51" s="1048"/>
      <c r="BJ51" s="1049"/>
      <c r="BK51" s="1047"/>
      <c r="BL51" s="1048"/>
      <c r="BM51" s="1049"/>
      <c r="BN51" s="183"/>
      <c r="BO51" s="183"/>
      <c r="BP51" s="183"/>
      <c r="BQ51" s="1035"/>
      <c r="BR51" s="1036"/>
      <c r="BS51" s="1037"/>
      <c r="BT51" s="1035"/>
      <c r="BU51" s="1036"/>
      <c r="BV51" s="1037"/>
      <c r="BW51" s="1035"/>
      <c r="BX51" s="1036"/>
      <c r="BY51" s="1037"/>
      <c r="BZ51" s="1035"/>
      <c r="CA51" s="1036"/>
      <c r="CB51" s="1037"/>
      <c r="CC51" s="1035"/>
      <c r="CD51" s="1036"/>
      <c r="CE51" s="1037"/>
      <c r="CF51" s="1035"/>
      <c r="CG51" s="1036"/>
      <c r="CH51" s="1037"/>
      <c r="CI51" s="1035"/>
      <c r="CJ51" s="1036"/>
      <c r="CK51" s="1037"/>
      <c r="CL51" s="1035"/>
      <c r="CM51" s="1036"/>
      <c r="CN51" s="1036"/>
      <c r="CO51" s="1035"/>
      <c r="CP51" s="1036"/>
      <c r="CQ51" s="1037"/>
      <c r="CR51" s="1035"/>
      <c r="CS51" s="1036"/>
      <c r="CT51" s="1037"/>
      <c r="CU51" s="1042"/>
      <c r="CV51" s="1047"/>
      <c r="CW51" s="1048"/>
      <c r="CX51" s="1049"/>
      <c r="CY51" s="1047"/>
      <c r="CZ51" s="1048"/>
      <c r="DA51" s="1049"/>
      <c r="DB51" s="1047"/>
      <c r="DC51" s="1048"/>
      <c r="DD51" s="1049"/>
      <c r="DE51" s="1047"/>
      <c r="DF51" s="1048"/>
      <c r="DG51" s="1049"/>
      <c r="DH51" s="1047"/>
      <c r="DI51" s="1048"/>
      <c r="DJ51" s="1049"/>
      <c r="DK51" s="1047"/>
      <c r="DL51" s="1048"/>
      <c r="DM51" s="1048"/>
      <c r="DN51" s="1048"/>
      <c r="DO51" s="1048"/>
      <c r="DP51" s="1048"/>
      <c r="DQ51" s="1048"/>
      <c r="DR51" s="1048"/>
      <c r="DS51" s="1049"/>
      <c r="DT51" s="1047"/>
      <c r="DU51" s="1048"/>
      <c r="DV51" s="1049"/>
      <c r="DW51" s="1047"/>
      <c r="DX51" s="1048"/>
      <c r="DY51" s="1049"/>
      <c r="DZ51" s="1047"/>
      <c r="EA51" s="1048"/>
      <c r="EB51" s="1049"/>
    </row>
    <row r="52" spans="1:132" ht="18.75" customHeight="1" x14ac:dyDescent="0.25">
      <c r="A52" s="481"/>
      <c r="B52" s="1066">
        <f>data4!$B$2</f>
        <v>0</v>
      </c>
      <c r="C52" s="1067"/>
      <c r="D52" s="1068"/>
      <c r="E52" s="1066">
        <f>data4!$C$2</f>
        <v>0</v>
      </c>
      <c r="F52" s="1067"/>
      <c r="G52" s="1068"/>
      <c r="H52" s="1067">
        <f>data4!$D$2</f>
        <v>0</v>
      </c>
      <c r="I52" s="1067"/>
      <c r="J52" s="1068"/>
      <c r="K52" s="1066">
        <f>data4!$E$2</f>
        <v>0</v>
      </c>
      <c r="L52" s="1067"/>
      <c r="M52" s="1068"/>
      <c r="N52" s="1078">
        <f>data4!$F$2</f>
        <v>0</v>
      </c>
      <c r="O52" s="1078"/>
      <c r="P52" s="1078"/>
      <c r="Q52" s="1078">
        <f>data4!$G$2</f>
        <v>0</v>
      </c>
      <c r="R52" s="1078"/>
      <c r="S52" s="1078"/>
      <c r="T52" s="1078">
        <f>data4!$H$2</f>
        <v>0</v>
      </c>
      <c r="U52" s="1078"/>
      <c r="V52" s="1078"/>
      <c r="W52" s="1078" t="str">
        <f>IF(data4!$I$3=270000,data4!$I$2,"")</f>
        <v/>
      </c>
      <c r="X52" s="1078"/>
      <c r="Y52" s="1078"/>
      <c r="Z52" s="1078" t="str">
        <f>IF(data4!$J$3=350000,data4!$J$2,"")</f>
        <v/>
      </c>
      <c r="AA52" s="1078"/>
      <c r="AB52" s="1078"/>
      <c r="AC52" s="1066" t="str">
        <f>IF(data4!$L$3=270000,data4!$L$2,"")</f>
        <v/>
      </c>
      <c r="AD52" s="1067"/>
      <c r="AE52" s="1068"/>
      <c r="AF52" s="1042"/>
      <c r="AG52" s="770">
        <f>data2!$AD$2</f>
        <v>0</v>
      </c>
      <c r="AH52" s="1076"/>
      <c r="AI52" s="771"/>
      <c r="AJ52" s="770"/>
      <c r="AK52" s="1076"/>
      <c r="AL52" s="771"/>
      <c r="AM52" s="1050">
        <f>data2!$S$2</f>
        <v>0</v>
      </c>
      <c r="AN52" s="1051"/>
      <c r="AO52" s="1052"/>
      <c r="AP52" s="1050">
        <f>data2!$T$2</f>
        <v>0</v>
      </c>
      <c r="AQ52" s="1051"/>
      <c r="AR52" s="1052"/>
      <c r="AS52" s="1050">
        <f>data2!$U$2</f>
        <v>0</v>
      </c>
      <c r="AT52" s="1051"/>
      <c r="AU52" s="1052"/>
      <c r="AV52" s="1053">
        <f>data2!$Y$2</f>
        <v>0</v>
      </c>
      <c r="AW52" s="1054"/>
      <c r="AX52" s="1054"/>
      <c r="AY52" s="1054"/>
      <c r="AZ52" s="1054"/>
      <c r="BA52" s="1054"/>
      <c r="BB52" s="1054"/>
      <c r="BC52" s="1054"/>
      <c r="BD52" s="1055"/>
      <c r="BE52" s="1053">
        <f>data2!$O$2</f>
        <v>0</v>
      </c>
      <c r="BF52" s="1054"/>
      <c r="BG52" s="1055"/>
      <c r="BH52" s="1053">
        <f>data2!$P$2</f>
        <v>0</v>
      </c>
      <c r="BI52" s="1054"/>
      <c r="BJ52" s="1055"/>
      <c r="BK52" s="1053">
        <f>data2!$Q$2</f>
        <v>0</v>
      </c>
      <c r="BL52" s="1054"/>
      <c r="BM52" s="1055"/>
      <c r="BN52" s="183"/>
      <c r="BO52" s="183"/>
      <c r="BP52" s="1079" t="s">
        <v>99</v>
      </c>
      <c r="BQ52" s="1066">
        <f>data4!$B$2</f>
        <v>0</v>
      </c>
      <c r="BR52" s="1067"/>
      <c r="BS52" s="1068"/>
      <c r="BT52" s="1066">
        <f>data4!$C$2</f>
        <v>0</v>
      </c>
      <c r="BU52" s="1067"/>
      <c r="BV52" s="1068"/>
      <c r="BW52" s="1067">
        <f>data4!$D$2</f>
        <v>0</v>
      </c>
      <c r="BX52" s="1067"/>
      <c r="BY52" s="1068"/>
      <c r="BZ52" s="1066">
        <f>data4!$E$2</f>
        <v>0</v>
      </c>
      <c r="CA52" s="1067"/>
      <c r="CB52" s="1068"/>
      <c r="CC52" s="1078">
        <f>data4!$F$2</f>
        <v>0</v>
      </c>
      <c r="CD52" s="1078"/>
      <c r="CE52" s="1078"/>
      <c r="CF52" s="1078">
        <f>data4!$G$2</f>
        <v>0</v>
      </c>
      <c r="CG52" s="1078"/>
      <c r="CH52" s="1078"/>
      <c r="CI52" s="1078">
        <f>data4!$H$2</f>
        <v>0</v>
      </c>
      <c r="CJ52" s="1078"/>
      <c r="CK52" s="1078"/>
      <c r="CL52" s="1078" t="str">
        <f>IF(data4!$I$3=270000,data4!$I$2,"")</f>
        <v/>
      </c>
      <c r="CM52" s="1078"/>
      <c r="CN52" s="1078"/>
      <c r="CO52" s="1078" t="str">
        <f>IF(data4!$J$3=350000,data4!$J$2,"")</f>
        <v/>
      </c>
      <c r="CP52" s="1078"/>
      <c r="CQ52" s="1078"/>
      <c r="CR52" s="1066" t="str">
        <f>IF(data4!$L$3=270000,data4!$L$2,"")</f>
        <v/>
      </c>
      <c r="CS52" s="1067"/>
      <c r="CT52" s="1068"/>
      <c r="CU52" s="1042"/>
      <c r="CV52" s="770">
        <f>data2!$AD$2</f>
        <v>0</v>
      </c>
      <c r="CW52" s="1076"/>
      <c r="CX52" s="771"/>
      <c r="CY52" s="770"/>
      <c r="CZ52" s="1076"/>
      <c r="DA52" s="771"/>
      <c r="DB52" s="1050">
        <f>data2!$S$2</f>
        <v>0</v>
      </c>
      <c r="DC52" s="1051"/>
      <c r="DD52" s="1052"/>
      <c r="DE52" s="1050">
        <f>data2!$T$2</f>
        <v>0</v>
      </c>
      <c r="DF52" s="1051"/>
      <c r="DG52" s="1052"/>
      <c r="DH52" s="1050">
        <f>data2!$U$2</f>
        <v>0</v>
      </c>
      <c r="DI52" s="1051"/>
      <c r="DJ52" s="1052"/>
      <c r="DK52" s="1053">
        <f>data2!$Y$2</f>
        <v>0</v>
      </c>
      <c r="DL52" s="1054"/>
      <c r="DM52" s="1054"/>
      <c r="DN52" s="1054"/>
      <c r="DO52" s="1054"/>
      <c r="DP52" s="1054"/>
      <c r="DQ52" s="1054"/>
      <c r="DR52" s="1054"/>
      <c r="DS52" s="1055"/>
      <c r="DT52" s="1053">
        <f>data2!$O$2</f>
        <v>0</v>
      </c>
      <c r="DU52" s="1054"/>
      <c r="DV52" s="1055"/>
      <c r="DW52" s="1053">
        <f>data2!$P$2</f>
        <v>0</v>
      </c>
      <c r="DX52" s="1054"/>
      <c r="DY52" s="1055"/>
      <c r="DZ52" s="1053">
        <f>data2!$Q$2</f>
        <v>0</v>
      </c>
      <c r="EA52" s="1054"/>
      <c r="EB52" s="1055"/>
    </row>
    <row r="53" spans="1:132" ht="18.75" customHeight="1" x14ac:dyDescent="0.25">
      <c r="A53" s="481"/>
      <c r="B53" s="1069"/>
      <c r="C53" s="1070"/>
      <c r="D53" s="1071"/>
      <c r="E53" s="1069"/>
      <c r="F53" s="1070"/>
      <c r="G53" s="1071"/>
      <c r="H53" s="1070"/>
      <c r="I53" s="1070"/>
      <c r="J53" s="1071"/>
      <c r="K53" s="1069"/>
      <c r="L53" s="1070"/>
      <c r="M53" s="1071"/>
      <c r="N53" s="1078"/>
      <c r="O53" s="1078"/>
      <c r="P53" s="1078"/>
      <c r="Q53" s="1078"/>
      <c r="R53" s="1078"/>
      <c r="S53" s="1078"/>
      <c r="T53" s="1078"/>
      <c r="U53" s="1078"/>
      <c r="V53" s="1078"/>
      <c r="W53" s="1078"/>
      <c r="X53" s="1078"/>
      <c r="Y53" s="1078"/>
      <c r="Z53" s="1078"/>
      <c r="AA53" s="1078"/>
      <c r="AB53" s="1078"/>
      <c r="AC53" s="1069"/>
      <c r="AD53" s="1070"/>
      <c r="AE53" s="1071"/>
      <c r="AF53" s="1043"/>
      <c r="AG53" s="1062"/>
      <c r="AH53" s="1063"/>
      <c r="AI53" s="1064"/>
      <c r="AJ53" s="1062">
        <f>data2!$AE$2</f>
        <v>0</v>
      </c>
      <c r="AK53" s="1063"/>
      <c r="AL53" s="1064"/>
      <c r="AM53" s="1059">
        <f>data2!$V$2</f>
        <v>0</v>
      </c>
      <c r="AN53" s="1060"/>
      <c r="AO53" s="1061"/>
      <c r="AP53" s="1059">
        <f>data2!$W$2</f>
        <v>0</v>
      </c>
      <c r="AQ53" s="1060"/>
      <c r="AR53" s="1061"/>
      <c r="AS53" s="1059">
        <f>data2!$X$2</f>
        <v>0</v>
      </c>
      <c r="AT53" s="1060"/>
      <c r="AU53" s="1061"/>
      <c r="AV53" s="1056"/>
      <c r="AW53" s="1057"/>
      <c r="AX53" s="1057"/>
      <c r="AY53" s="1057"/>
      <c r="AZ53" s="1057"/>
      <c r="BA53" s="1057"/>
      <c r="BB53" s="1057"/>
      <c r="BC53" s="1057"/>
      <c r="BD53" s="1058"/>
      <c r="BE53" s="1056"/>
      <c r="BF53" s="1057"/>
      <c r="BG53" s="1058"/>
      <c r="BH53" s="1056"/>
      <c r="BI53" s="1057"/>
      <c r="BJ53" s="1058"/>
      <c r="BK53" s="1056"/>
      <c r="BL53" s="1057"/>
      <c r="BM53" s="1058"/>
      <c r="BN53" s="183"/>
      <c r="BO53" s="183"/>
      <c r="BP53" s="1079"/>
      <c r="BQ53" s="1069"/>
      <c r="BR53" s="1070"/>
      <c r="BS53" s="1071"/>
      <c r="BT53" s="1069"/>
      <c r="BU53" s="1070"/>
      <c r="BV53" s="1071"/>
      <c r="BW53" s="1070"/>
      <c r="BX53" s="1070"/>
      <c r="BY53" s="1071"/>
      <c r="BZ53" s="1069"/>
      <c r="CA53" s="1070"/>
      <c r="CB53" s="1071"/>
      <c r="CC53" s="1078"/>
      <c r="CD53" s="1078"/>
      <c r="CE53" s="1078"/>
      <c r="CF53" s="1078"/>
      <c r="CG53" s="1078"/>
      <c r="CH53" s="1078"/>
      <c r="CI53" s="1078"/>
      <c r="CJ53" s="1078"/>
      <c r="CK53" s="1078"/>
      <c r="CL53" s="1078"/>
      <c r="CM53" s="1078"/>
      <c r="CN53" s="1078"/>
      <c r="CO53" s="1078"/>
      <c r="CP53" s="1078"/>
      <c r="CQ53" s="1078"/>
      <c r="CR53" s="1069"/>
      <c r="CS53" s="1070"/>
      <c r="CT53" s="1071"/>
      <c r="CU53" s="1043"/>
      <c r="CV53" s="1062"/>
      <c r="CW53" s="1063"/>
      <c r="CX53" s="1064"/>
      <c r="CY53" s="1062">
        <f>data2!$AE$2</f>
        <v>0</v>
      </c>
      <c r="CZ53" s="1063"/>
      <c r="DA53" s="1064"/>
      <c r="DB53" s="1059">
        <f>data2!$V$2</f>
        <v>0</v>
      </c>
      <c r="DC53" s="1060"/>
      <c r="DD53" s="1061"/>
      <c r="DE53" s="1059">
        <f>data2!$W$2</f>
        <v>0</v>
      </c>
      <c r="DF53" s="1060"/>
      <c r="DG53" s="1061"/>
      <c r="DH53" s="1059">
        <f>data2!$X$2</f>
        <v>0</v>
      </c>
      <c r="DI53" s="1060"/>
      <c r="DJ53" s="1061"/>
      <c r="DK53" s="1056"/>
      <c r="DL53" s="1057"/>
      <c r="DM53" s="1057"/>
      <c r="DN53" s="1057"/>
      <c r="DO53" s="1057"/>
      <c r="DP53" s="1057"/>
      <c r="DQ53" s="1057"/>
      <c r="DR53" s="1057"/>
      <c r="DS53" s="1058"/>
      <c r="DT53" s="1056"/>
      <c r="DU53" s="1057"/>
      <c r="DV53" s="1058"/>
      <c r="DW53" s="1056"/>
      <c r="DX53" s="1057"/>
      <c r="DY53" s="1058"/>
      <c r="DZ53" s="1056"/>
      <c r="EA53" s="1057"/>
      <c r="EB53" s="1058"/>
    </row>
    <row r="54" spans="1:132" ht="34.5" customHeight="1" x14ac:dyDescent="0.25">
      <c r="A54" s="1072" t="s">
        <v>80</v>
      </c>
      <c r="B54" s="770" t="s">
        <v>153</v>
      </c>
      <c r="C54" s="1076"/>
      <c r="D54" s="771"/>
      <c r="E54" s="1073" t="s">
        <v>154</v>
      </c>
      <c r="F54" s="1074"/>
      <c r="G54" s="1074"/>
      <c r="H54" s="1074"/>
      <c r="I54" s="1074"/>
      <c r="J54" s="1074"/>
      <c r="K54" s="1075"/>
      <c r="L54" s="1101" t="str">
        <f>DBCS(data1!$D$2)</f>
        <v/>
      </c>
      <c r="M54" s="1102"/>
      <c r="N54" s="1214" t="str">
        <f>DBCS(data1!$E$2)</f>
        <v/>
      </c>
      <c r="O54" s="1215"/>
      <c r="P54" s="1215"/>
      <c r="Q54" s="1215"/>
      <c r="R54" s="1215"/>
      <c r="S54" s="1215"/>
      <c r="T54" s="1215"/>
      <c r="U54" s="1215"/>
      <c r="V54" s="1215" t="str">
        <f>DBCS(data1!$F$2)</f>
        <v/>
      </c>
      <c r="W54" s="1215"/>
      <c r="X54" s="1215"/>
      <c r="Y54" s="1215"/>
      <c r="Z54" s="1215"/>
      <c r="AA54" s="1215"/>
      <c r="AB54" s="1215"/>
      <c r="AC54" s="1215"/>
      <c r="AD54" s="1215" t="str">
        <f>DBCS(data1!$G$2)</f>
        <v/>
      </c>
      <c r="AE54" s="1215"/>
      <c r="AF54" s="1215"/>
      <c r="AG54" s="1215"/>
      <c r="AH54" s="1215"/>
      <c r="AI54" s="1215"/>
      <c r="AJ54" s="1215"/>
      <c r="AK54" s="1308"/>
      <c r="AL54" s="183"/>
      <c r="AM54" s="631" t="s">
        <v>157</v>
      </c>
      <c r="AN54" s="183"/>
      <c r="AO54" s="183"/>
      <c r="AP54" s="183"/>
      <c r="AQ54" s="183"/>
      <c r="AR54" s="183"/>
      <c r="AS54" s="183"/>
      <c r="AT54" s="183"/>
      <c r="AU54" s="183"/>
      <c r="AV54" s="632"/>
      <c r="AW54" s="632"/>
      <c r="AX54" s="183"/>
      <c r="AY54" s="632"/>
      <c r="AZ54" s="632"/>
      <c r="BA54" s="632"/>
      <c r="BB54" s="632"/>
      <c r="BC54" s="632"/>
      <c r="BD54" s="632"/>
      <c r="BE54" s="633"/>
      <c r="BF54" s="633"/>
      <c r="BG54" s="633"/>
      <c r="BH54" s="633"/>
      <c r="BI54" s="633"/>
      <c r="BJ54" s="633"/>
      <c r="BK54" s="633"/>
      <c r="BL54" s="633"/>
      <c r="BM54" s="634"/>
      <c r="BN54" s="183"/>
      <c r="BO54" s="183"/>
      <c r="BP54" s="1079"/>
      <c r="BQ54" s="770" t="s">
        <v>153</v>
      </c>
      <c r="BR54" s="1076"/>
      <c r="BS54" s="771"/>
      <c r="BT54" s="1073" t="s">
        <v>154</v>
      </c>
      <c r="BU54" s="1074"/>
      <c r="BV54" s="1074"/>
      <c r="BW54" s="1074"/>
      <c r="BX54" s="1074"/>
      <c r="BY54" s="1074"/>
      <c r="BZ54" s="1075"/>
      <c r="CA54" s="1101" t="str">
        <f>DBCS(data1!$D$2)</f>
        <v/>
      </c>
      <c r="CB54" s="1102"/>
      <c r="CC54" s="1214" t="str">
        <f>DBCS(data1!$E$2)</f>
        <v/>
      </c>
      <c r="CD54" s="1215"/>
      <c r="CE54" s="1215"/>
      <c r="CF54" s="1215"/>
      <c r="CG54" s="1215"/>
      <c r="CH54" s="1215"/>
      <c r="CI54" s="1215"/>
      <c r="CJ54" s="1215"/>
      <c r="CK54" s="1215" t="str">
        <f>DBCS(data1!$F$2)</f>
        <v/>
      </c>
      <c r="CL54" s="1215"/>
      <c r="CM54" s="1215"/>
      <c r="CN54" s="1215"/>
      <c r="CO54" s="1215"/>
      <c r="CP54" s="1215"/>
      <c r="CQ54" s="1215"/>
      <c r="CR54" s="1215"/>
      <c r="CS54" s="1215" t="str">
        <f>DBCS(data1!$G$2)</f>
        <v/>
      </c>
      <c r="CT54" s="1215"/>
      <c r="CU54" s="1215"/>
      <c r="CV54" s="1215"/>
      <c r="CW54" s="1215"/>
      <c r="CX54" s="1215"/>
      <c r="CY54" s="1215"/>
      <c r="CZ54" s="1308"/>
      <c r="DA54" s="183"/>
      <c r="DB54" s="631" t="s">
        <v>157</v>
      </c>
      <c r="DC54" s="183"/>
      <c r="DD54" s="183"/>
      <c r="DE54" s="183"/>
      <c r="DF54" s="183"/>
      <c r="DG54" s="183"/>
      <c r="DH54" s="183"/>
      <c r="DI54" s="183"/>
      <c r="DJ54" s="183"/>
      <c r="DK54" s="632"/>
      <c r="DL54" s="632"/>
      <c r="DM54" s="183"/>
      <c r="DN54" s="632"/>
      <c r="DO54" s="632"/>
      <c r="DP54" s="632"/>
      <c r="DQ54" s="632"/>
      <c r="DR54" s="632"/>
      <c r="DS54" s="632"/>
      <c r="DT54" s="633"/>
      <c r="DU54" s="633"/>
      <c r="DV54" s="633"/>
      <c r="DW54" s="633"/>
      <c r="DX54" s="633"/>
      <c r="DY54" s="633"/>
      <c r="DZ54" s="633"/>
      <c r="EA54" s="633"/>
      <c r="EB54" s="634"/>
    </row>
    <row r="55" spans="1:132" ht="47.25" customHeight="1" x14ac:dyDescent="0.25">
      <c r="A55" s="1072"/>
      <c r="B55" s="772"/>
      <c r="C55" s="1077"/>
      <c r="D55" s="773"/>
      <c r="E55" s="1087" t="s">
        <v>155</v>
      </c>
      <c r="F55" s="1088"/>
      <c r="G55" s="1088"/>
      <c r="H55" s="1088"/>
      <c r="I55" s="1088"/>
      <c r="J55" s="1088"/>
      <c r="K55" s="1089"/>
      <c r="L55" s="1090" t="str">
        <f>data1!$A$2</f>
        <v/>
      </c>
      <c r="M55" s="1091"/>
      <c r="N55" s="1091"/>
      <c r="O55" s="1091"/>
      <c r="P55" s="1091"/>
      <c r="Q55" s="1091"/>
      <c r="R55" s="1091"/>
      <c r="S55" s="1091"/>
      <c r="T55" s="1091"/>
      <c r="U55" s="1091"/>
      <c r="V55" s="1091"/>
      <c r="W55" s="1091"/>
      <c r="X55" s="1091"/>
      <c r="Y55" s="1091"/>
      <c r="Z55" s="1091"/>
      <c r="AA55" s="1091"/>
      <c r="AB55" s="1091"/>
      <c r="AC55" s="1091"/>
      <c r="AD55" s="1091"/>
      <c r="AE55" s="1091"/>
      <c r="AF55" s="1091"/>
      <c r="AG55" s="1091"/>
      <c r="AH55" s="1091"/>
      <c r="AI55" s="1091"/>
      <c r="AJ55" s="1091"/>
      <c r="AK55" s="1091"/>
      <c r="AL55" s="1091"/>
      <c r="AM55" s="1091"/>
      <c r="AN55" s="1091"/>
      <c r="AO55" s="1091"/>
      <c r="AP55" s="1091"/>
      <c r="AQ55" s="1091"/>
      <c r="AR55" s="1091"/>
      <c r="AS55" s="1091"/>
      <c r="AT55" s="1091"/>
      <c r="AU55" s="1091"/>
      <c r="AV55" s="1091"/>
      <c r="AW55" s="1091"/>
      <c r="AX55" s="1091"/>
      <c r="AY55" s="1091"/>
      <c r="AZ55" s="1091"/>
      <c r="BA55" s="1091"/>
      <c r="BB55" s="1091"/>
      <c r="BC55" s="1091"/>
      <c r="BD55" s="1091"/>
      <c r="BE55" s="1091"/>
      <c r="BF55" s="1091"/>
      <c r="BG55" s="1091"/>
      <c r="BH55" s="1091"/>
      <c r="BI55" s="1091"/>
      <c r="BJ55" s="1091"/>
      <c r="BK55" s="1091"/>
      <c r="BL55" s="1091"/>
      <c r="BM55" s="1092"/>
      <c r="BN55" s="196"/>
      <c r="BO55" s="196"/>
      <c r="BP55" s="1079"/>
      <c r="BQ55" s="772"/>
      <c r="BR55" s="1077"/>
      <c r="BS55" s="773"/>
      <c r="BT55" s="1087" t="s">
        <v>155</v>
      </c>
      <c r="BU55" s="1088"/>
      <c r="BV55" s="1088"/>
      <c r="BW55" s="1088"/>
      <c r="BX55" s="1088"/>
      <c r="BY55" s="1088"/>
      <c r="BZ55" s="1089"/>
      <c r="CA55" s="1090" t="str">
        <f>data1!$A$2</f>
        <v/>
      </c>
      <c r="CB55" s="1091"/>
      <c r="CC55" s="1091"/>
      <c r="CD55" s="1091"/>
      <c r="CE55" s="1091"/>
      <c r="CF55" s="1091"/>
      <c r="CG55" s="1091"/>
      <c r="CH55" s="1091"/>
      <c r="CI55" s="1091"/>
      <c r="CJ55" s="1091"/>
      <c r="CK55" s="1091"/>
      <c r="CL55" s="1091"/>
      <c r="CM55" s="1091"/>
      <c r="CN55" s="1091"/>
      <c r="CO55" s="1091"/>
      <c r="CP55" s="1091"/>
      <c r="CQ55" s="1091"/>
      <c r="CR55" s="1091"/>
      <c r="CS55" s="1091"/>
      <c r="CT55" s="1091"/>
      <c r="CU55" s="1091"/>
      <c r="CV55" s="1091"/>
      <c r="CW55" s="1091"/>
      <c r="CX55" s="1091"/>
      <c r="CY55" s="1091"/>
      <c r="CZ55" s="1091"/>
      <c r="DA55" s="1091"/>
      <c r="DB55" s="1091"/>
      <c r="DC55" s="1091"/>
      <c r="DD55" s="1091"/>
      <c r="DE55" s="1091"/>
      <c r="DF55" s="1091"/>
      <c r="DG55" s="1091"/>
      <c r="DH55" s="1091"/>
      <c r="DI55" s="1091"/>
      <c r="DJ55" s="1091"/>
      <c r="DK55" s="1091"/>
      <c r="DL55" s="1091"/>
      <c r="DM55" s="1091"/>
      <c r="DN55" s="1091"/>
      <c r="DO55" s="1091"/>
      <c r="DP55" s="1091"/>
      <c r="DQ55" s="1091"/>
      <c r="DR55" s="1091"/>
      <c r="DS55" s="1091"/>
      <c r="DT55" s="1091"/>
      <c r="DU55" s="1091"/>
      <c r="DV55" s="1091"/>
      <c r="DW55" s="1091"/>
      <c r="DX55" s="1091"/>
      <c r="DY55" s="1091"/>
      <c r="DZ55" s="1091"/>
      <c r="EA55" s="1091"/>
      <c r="EB55" s="1092"/>
    </row>
    <row r="56" spans="1:132" ht="33.75" customHeight="1" x14ac:dyDescent="0.4">
      <c r="A56" s="1072"/>
      <c r="B56" s="1062"/>
      <c r="C56" s="1063"/>
      <c r="D56" s="1064"/>
      <c r="E56" s="1087" t="s">
        <v>156</v>
      </c>
      <c r="F56" s="1088"/>
      <c r="G56" s="1088"/>
      <c r="H56" s="1088"/>
      <c r="I56" s="1088"/>
      <c r="J56" s="1088"/>
      <c r="K56" s="1089"/>
      <c r="L56" s="1096" t="str">
        <f>data1!$B$2</f>
        <v/>
      </c>
      <c r="M56" s="1097"/>
      <c r="N56" s="1097"/>
      <c r="O56" s="1097"/>
      <c r="P56" s="1097"/>
      <c r="Q56" s="1097"/>
      <c r="R56" s="1097"/>
      <c r="S56" s="1097"/>
      <c r="T56" s="1097"/>
      <c r="U56" s="1097"/>
      <c r="V56" s="1097"/>
      <c r="W56" s="1097"/>
      <c r="X56" s="1097"/>
      <c r="Y56" s="1097"/>
      <c r="Z56" s="1097"/>
      <c r="AA56" s="1097"/>
      <c r="AB56" s="1097"/>
      <c r="AC56" s="1097"/>
      <c r="AD56" s="1097"/>
      <c r="AE56" s="1097"/>
      <c r="AF56" s="1097"/>
      <c r="AG56" s="1097"/>
      <c r="AH56" s="1097"/>
      <c r="AI56" s="1097"/>
      <c r="AJ56" s="1097"/>
      <c r="AK56" s="1097"/>
      <c r="AL56" s="1097"/>
      <c r="AM56" s="1097"/>
      <c r="AN56" s="1097"/>
      <c r="AO56" s="1097"/>
      <c r="AP56" s="1097"/>
      <c r="AQ56" s="1097"/>
      <c r="AR56" s="1097"/>
      <c r="AS56" s="1097"/>
      <c r="AT56" s="1097"/>
      <c r="AU56" s="1097"/>
      <c r="AV56" s="1081" t="s">
        <v>73</v>
      </c>
      <c r="AW56" s="1081"/>
      <c r="AX56" s="1081"/>
      <c r="AY56" s="635"/>
      <c r="AZ56" s="636" t="str">
        <f>data1!$C$2</f>
        <v/>
      </c>
      <c r="BA56" s="635"/>
      <c r="BB56" s="635"/>
      <c r="BC56" s="635"/>
      <c r="BD56" s="635"/>
      <c r="BE56" s="635"/>
      <c r="BF56" s="635"/>
      <c r="BG56" s="635"/>
      <c r="BH56" s="635"/>
      <c r="BI56" s="635"/>
      <c r="BJ56" s="635"/>
      <c r="BK56" s="635"/>
      <c r="BL56" s="635"/>
      <c r="BM56" s="637"/>
      <c r="BN56" s="196"/>
      <c r="BO56" s="196"/>
      <c r="BP56" s="1079"/>
      <c r="BQ56" s="1062"/>
      <c r="BR56" s="1063"/>
      <c r="BS56" s="1064"/>
      <c r="BT56" s="1087" t="s">
        <v>156</v>
      </c>
      <c r="BU56" s="1088"/>
      <c r="BV56" s="1088"/>
      <c r="BW56" s="1088"/>
      <c r="BX56" s="1088"/>
      <c r="BY56" s="1088"/>
      <c r="BZ56" s="1089"/>
      <c r="CA56" s="1096" t="str">
        <f>data1!$B$2</f>
        <v/>
      </c>
      <c r="CB56" s="1097"/>
      <c r="CC56" s="1097"/>
      <c r="CD56" s="1097"/>
      <c r="CE56" s="1097"/>
      <c r="CF56" s="1097"/>
      <c r="CG56" s="1097"/>
      <c r="CH56" s="1097"/>
      <c r="CI56" s="1097"/>
      <c r="CJ56" s="1097"/>
      <c r="CK56" s="1097"/>
      <c r="CL56" s="1097"/>
      <c r="CM56" s="1097"/>
      <c r="CN56" s="1097"/>
      <c r="CO56" s="1097"/>
      <c r="CP56" s="1097"/>
      <c r="CQ56" s="1097"/>
      <c r="CR56" s="1097"/>
      <c r="CS56" s="1097"/>
      <c r="CT56" s="1097"/>
      <c r="CU56" s="1097"/>
      <c r="CV56" s="1097"/>
      <c r="CW56" s="1097"/>
      <c r="CX56" s="1097"/>
      <c r="CY56" s="1097"/>
      <c r="CZ56" s="1097"/>
      <c r="DA56" s="1097"/>
      <c r="DB56" s="1097"/>
      <c r="DC56" s="1097"/>
      <c r="DD56" s="1097"/>
      <c r="DE56" s="1097"/>
      <c r="DF56" s="1097"/>
      <c r="DG56" s="1097"/>
      <c r="DH56" s="1097"/>
      <c r="DI56" s="1097"/>
      <c r="DJ56" s="1097"/>
      <c r="DK56" s="1081" t="s">
        <v>73</v>
      </c>
      <c r="DL56" s="1081"/>
      <c r="DM56" s="1081"/>
      <c r="DN56" s="635"/>
      <c r="DO56" s="636" t="str">
        <f>data1!$C$2</f>
        <v/>
      </c>
      <c r="DP56" s="635"/>
      <c r="DQ56" s="635"/>
      <c r="DR56" s="635"/>
      <c r="DS56" s="635"/>
      <c r="DT56" s="635"/>
      <c r="DU56" s="635"/>
      <c r="DV56" s="635"/>
      <c r="DW56" s="635"/>
      <c r="DX56" s="635"/>
      <c r="DY56" s="635"/>
      <c r="DZ56" s="635"/>
      <c r="EA56" s="635"/>
      <c r="EB56" s="637"/>
    </row>
    <row r="57" spans="1:132" ht="6.75" customHeight="1" x14ac:dyDescent="0.4">
      <c r="A57" s="483"/>
      <c r="B57" s="484"/>
      <c r="C57" s="484"/>
      <c r="D57" s="482"/>
      <c r="E57" s="475"/>
      <c r="F57" s="475"/>
      <c r="G57" s="475"/>
      <c r="H57" s="475"/>
      <c r="I57" s="475"/>
      <c r="J57" s="475"/>
      <c r="K57" s="485"/>
      <c r="L57" s="485"/>
      <c r="M57" s="485"/>
      <c r="N57" s="485"/>
      <c r="O57" s="485"/>
      <c r="P57" s="485"/>
      <c r="Q57" s="485"/>
      <c r="R57" s="485"/>
      <c r="S57" s="485"/>
      <c r="T57" s="485"/>
      <c r="U57" s="485"/>
      <c r="V57" s="485"/>
      <c r="W57" s="485"/>
      <c r="X57" s="485"/>
      <c r="Y57" s="485"/>
      <c r="Z57" s="485"/>
      <c r="AA57" s="485"/>
      <c r="AB57" s="485"/>
      <c r="AC57" s="485"/>
      <c r="AD57" s="485"/>
      <c r="AE57" s="485"/>
      <c r="AF57" s="485"/>
      <c r="AG57" s="485"/>
      <c r="AH57" s="485"/>
      <c r="AI57" s="485"/>
      <c r="AJ57" s="485"/>
      <c r="AK57" s="485"/>
      <c r="AL57" s="485"/>
      <c r="AM57" s="485"/>
      <c r="AN57" s="486"/>
      <c r="AO57" s="486"/>
      <c r="AP57" s="487"/>
      <c r="AQ57" s="488"/>
      <c r="AR57" s="488"/>
      <c r="AS57" s="488"/>
      <c r="AT57" s="488"/>
      <c r="AU57" s="488"/>
      <c r="AV57" s="488"/>
      <c r="AW57" s="488"/>
      <c r="AX57" s="488"/>
      <c r="AY57" s="488"/>
      <c r="AZ57" s="488"/>
      <c r="BA57" s="488"/>
      <c r="BB57" s="488"/>
      <c r="BC57" s="488"/>
      <c r="BD57" s="488"/>
      <c r="BE57" s="488"/>
      <c r="BF57" s="488"/>
      <c r="BG57" s="488"/>
      <c r="BH57" s="488"/>
      <c r="BI57" s="488"/>
      <c r="BJ57" s="488"/>
      <c r="BK57" s="488"/>
      <c r="BL57" s="488"/>
      <c r="BM57" s="488"/>
      <c r="BN57" s="196"/>
      <c r="BO57" s="196"/>
      <c r="BP57" s="483"/>
      <c r="BQ57" s="484"/>
      <c r="BR57" s="484"/>
      <c r="BS57" s="482"/>
      <c r="BT57" s="475"/>
      <c r="BU57" s="475"/>
      <c r="BV57" s="475"/>
      <c r="BW57" s="475"/>
      <c r="BX57" s="475"/>
      <c r="BY57" s="475"/>
      <c r="BZ57" s="485"/>
      <c r="CA57" s="485"/>
      <c r="CB57" s="485"/>
      <c r="CC57" s="485"/>
      <c r="CD57" s="485"/>
      <c r="CE57" s="485"/>
      <c r="CF57" s="485"/>
      <c r="CG57" s="485"/>
      <c r="CH57" s="485"/>
      <c r="CI57" s="485"/>
      <c r="CJ57" s="485"/>
      <c r="CK57" s="485"/>
      <c r="CL57" s="485"/>
      <c r="CM57" s="485"/>
      <c r="CN57" s="485"/>
      <c r="CO57" s="485"/>
      <c r="CP57" s="485"/>
      <c r="CQ57" s="485"/>
      <c r="CR57" s="485"/>
      <c r="CS57" s="485"/>
      <c r="CT57" s="485"/>
      <c r="CU57" s="485"/>
      <c r="CV57" s="485"/>
      <c r="CW57" s="485"/>
      <c r="CX57" s="485"/>
      <c r="CY57" s="485"/>
      <c r="CZ57" s="485"/>
      <c r="DA57" s="485"/>
      <c r="DB57" s="485"/>
      <c r="DC57" s="486"/>
      <c r="DD57" s="486"/>
      <c r="DE57" s="487"/>
      <c r="DF57" s="488"/>
      <c r="DG57" s="488"/>
      <c r="DH57" s="488"/>
      <c r="DI57" s="488"/>
      <c r="DJ57" s="488"/>
      <c r="DK57" s="488"/>
      <c r="DL57" s="488"/>
      <c r="DM57" s="488"/>
      <c r="DN57" s="488"/>
      <c r="DO57" s="488"/>
      <c r="DP57" s="488"/>
      <c r="DQ57" s="488"/>
      <c r="DR57" s="488"/>
      <c r="DS57" s="488"/>
      <c r="DT57" s="488"/>
      <c r="DU57" s="488"/>
      <c r="DV57" s="488"/>
      <c r="DW57" s="488"/>
      <c r="DX57" s="488"/>
      <c r="DY57" s="488"/>
      <c r="DZ57" s="488"/>
      <c r="EA57" s="488"/>
      <c r="EB57" s="488"/>
    </row>
    <row r="58" spans="1:132" ht="21" customHeight="1" x14ac:dyDescent="0.25">
      <c r="A58" s="193"/>
      <c r="B58" s="1212" t="s">
        <v>94</v>
      </c>
      <c r="C58" s="1212"/>
      <c r="D58" s="1212"/>
      <c r="E58" s="1212"/>
      <c r="F58" s="1212"/>
      <c r="G58" s="1212"/>
      <c r="H58" s="1212"/>
      <c r="I58" s="1212"/>
      <c r="J58" s="1189"/>
      <c r="K58" s="1190"/>
      <c r="L58" s="489"/>
      <c r="M58" s="489"/>
      <c r="N58" s="489"/>
      <c r="O58" s="489"/>
      <c r="P58" s="489"/>
      <c r="Q58" s="489"/>
      <c r="R58" s="489"/>
      <c r="S58" s="489"/>
      <c r="T58" s="489"/>
      <c r="U58" s="489"/>
      <c r="V58" s="489"/>
      <c r="W58" s="489"/>
      <c r="X58" s="489"/>
      <c r="Y58" s="490"/>
      <c r="Z58" s="1189"/>
      <c r="AA58" s="1190"/>
      <c r="AB58" s="489"/>
      <c r="AC58" s="489"/>
      <c r="AD58" s="489"/>
      <c r="AE58" s="489"/>
      <c r="AF58" s="489"/>
      <c r="AG58" s="489"/>
      <c r="AH58" s="489"/>
      <c r="AI58" s="489"/>
      <c r="AJ58" s="489"/>
      <c r="AK58" s="489"/>
      <c r="AL58" s="489"/>
      <c r="AM58" s="489"/>
      <c r="AN58" s="489"/>
      <c r="AO58" s="490"/>
      <c r="AP58" s="196"/>
      <c r="AQ58" s="196"/>
      <c r="AR58" s="196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196"/>
      <c r="BE58" s="196"/>
      <c r="BF58" s="197"/>
      <c r="BG58" s="197"/>
      <c r="BH58" s="183"/>
      <c r="BI58" s="198"/>
      <c r="BJ58" s="195"/>
      <c r="BK58" s="1213">
        <v>375</v>
      </c>
      <c r="BL58" s="1213"/>
      <c r="BM58" s="1213"/>
      <c r="BN58" s="196"/>
      <c r="BO58" s="196"/>
      <c r="BP58" s="193"/>
      <c r="BQ58" s="1212" t="s">
        <v>94</v>
      </c>
      <c r="BR58" s="1212"/>
      <c r="BS58" s="1212"/>
      <c r="BT58" s="1212"/>
      <c r="BU58" s="1212"/>
      <c r="BV58" s="1212"/>
      <c r="BW58" s="1212"/>
      <c r="BX58" s="1212"/>
      <c r="BY58" s="1189"/>
      <c r="BZ58" s="1190"/>
      <c r="CA58" s="489"/>
      <c r="CB58" s="489"/>
      <c r="CC58" s="489"/>
      <c r="CD58" s="489"/>
      <c r="CE58" s="489"/>
      <c r="CF58" s="489"/>
      <c r="CG58" s="489"/>
      <c r="CH58" s="489"/>
      <c r="CI58" s="489"/>
      <c r="CJ58" s="489"/>
      <c r="CK58" s="489"/>
      <c r="CL58" s="489"/>
      <c r="CM58" s="489"/>
      <c r="CN58" s="490"/>
      <c r="CO58" s="1189"/>
      <c r="CP58" s="1190"/>
      <c r="CQ58" s="489"/>
      <c r="CR58" s="489"/>
      <c r="CS58" s="489"/>
      <c r="CT58" s="489"/>
      <c r="CU58" s="489"/>
      <c r="CV58" s="489"/>
      <c r="CW58" s="489"/>
      <c r="CX58" s="489"/>
      <c r="CY58" s="489"/>
      <c r="CZ58" s="489"/>
      <c r="DA58" s="489"/>
      <c r="DB58" s="489"/>
      <c r="DC58" s="489"/>
      <c r="DD58" s="490"/>
      <c r="DE58" s="196"/>
      <c r="DF58" s="196"/>
      <c r="DG58" s="196"/>
      <c r="DH58" s="196"/>
      <c r="DI58" s="196"/>
      <c r="DJ58" s="196"/>
      <c r="DK58" s="196"/>
      <c r="DL58" s="196"/>
      <c r="DM58" s="196"/>
      <c r="DN58" s="196"/>
      <c r="DO58" s="196"/>
      <c r="DP58" s="196"/>
      <c r="DQ58" s="196"/>
      <c r="DR58" s="196"/>
      <c r="DS58" s="196"/>
      <c r="DT58" s="196"/>
      <c r="DU58" s="197"/>
      <c r="DV58" s="197"/>
      <c r="DW58" s="183"/>
      <c r="DX58" s="198"/>
      <c r="DY58" s="195"/>
      <c r="DZ58" s="1213">
        <v>375</v>
      </c>
      <c r="EA58" s="1213"/>
      <c r="EB58" s="1213"/>
    </row>
    <row r="59" spans="1:132" ht="15" customHeight="1" x14ac:dyDescent="0.25">
      <c r="A59" s="193"/>
      <c r="B59" s="194"/>
      <c r="C59" s="194"/>
      <c r="D59" s="194"/>
      <c r="E59" s="194"/>
      <c r="F59" s="194"/>
      <c r="G59" s="194"/>
      <c r="H59" s="194"/>
      <c r="I59" s="194"/>
      <c r="J59" s="195"/>
      <c r="K59" s="195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5"/>
      <c r="AA59" s="195"/>
      <c r="AB59" s="196"/>
      <c r="AC59" s="196"/>
      <c r="AD59" s="196"/>
      <c r="AE59" s="196"/>
      <c r="AF59" s="196"/>
      <c r="AG59" s="196"/>
      <c r="AH59" s="196"/>
      <c r="AI59" s="196"/>
      <c r="AJ59" s="196"/>
      <c r="AK59" s="196"/>
      <c r="AL59" s="196"/>
      <c r="AM59" s="196"/>
      <c r="AN59" s="196"/>
      <c r="AO59" s="196"/>
      <c r="AP59" s="196"/>
      <c r="AQ59" s="196"/>
      <c r="AR59" s="196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196"/>
      <c r="BE59" s="196"/>
      <c r="BF59" s="197"/>
      <c r="BG59" s="197"/>
      <c r="BH59" s="183"/>
      <c r="BI59" s="198"/>
      <c r="BJ59" s="195"/>
      <c r="BK59" s="197"/>
      <c r="BL59" s="196"/>
      <c r="BM59" s="196"/>
      <c r="BN59" s="196"/>
      <c r="BO59" s="196"/>
      <c r="BP59" s="193"/>
      <c r="BQ59" s="194"/>
      <c r="BR59" s="194"/>
      <c r="BS59" s="194"/>
      <c r="BT59" s="194"/>
      <c r="BU59" s="194"/>
      <c r="BV59" s="194"/>
      <c r="BW59" s="194"/>
      <c r="BX59" s="194"/>
      <c r="BY59" s="195"/>
      <c r="BZ59" s="195"/>
      <c r="CA59" s="196"/>
      <c r="CB59" s="196"/>
      <c r="CC59" s="196"/>
      <c r="CD59" s="196"/>
      <c r="CE59" s="196"/>
      <c r="CF59" s="196"/>
      <c r="CG59" s="196"/>
      <c r="CH59" s="196"/>
      <c r="CI59" s="196"/>
      <c r="CJ59" s="196"/>
      <c r="CK59" s="196"/>
      <c r="CL59" s="196"/>
      <c r="CM59" s="196"/>
      <c r="CN59" s="196"/>
      <c r="CO59" s="195"/>
      <c r="CP59" s="195"/>
      <c r="CQ59" s="196"/>
      <c r="CR59" s="196"/>
      <c r="CS59" s="196"/>
      <c r="CT59" s="196"/>
      <c r="CU59" s="196"/>
      <c r="CV59" s="196"/>
      <c r="CW59" s="196"/>
      <c r="CX59" s="196"/>
      <c r="CY59" s="196"/>
      <c r="CZ59" s="196"/>
      <c r="DA59" s="196"/>
      <c r="DB59" s="196"/>
      <c r="DC59" s="196"/>
      <c r="DD59" s="196"/>
      <c r="DE59" s="196"/>
      <c r="DF59" s="196"/>
      <c r="DG59" s="196"/>
      <c r="DH59" s="196"/>
      <c r="DI59" s="196"/>
      <c r="DJ59" s="196"/>
      <c r="DK59" s="196"/>
      <c r="DL59" s="196"/>
      <c r="DM59" s="196"/>
      <c r="DN59" s="196"/>
      <c r="DO59" s="196"/>
      <c r="DP59" s="196"/>
      <c r="DQ59" s="196"/>
      <c r="DR59" s="196"/>
      <c r="DS59" s="196"/>
      <c r="DT59" s="196"/>
      <c r="DU59" s="197"/>
      <c r="DV59" s="197"/>
      <c r="DW59" s="183"/>
      <c r="DX59" s="198"/>
      <c r="DY59" s="195"/>
      <c r="DZ59" s="197"/>
      <c r="EA59" s="196"/>
      <c r="EB59" s="196"/>
    </row>
    <row r="60" spans="1:132" ht="7.5" customHeight="1" x14ac:dyDescent="0.2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96"/>
      <c r="BN60" s="196"/>
      <c r="BO60" s="196"/>
      <c r="BP60" s="193"/>
      <c r="BQ60" s="194"/>
      <c r="BR60" s="194"/>
      <c r="BS60" s="194"/>
      <c r="BT60" s="194"/>
      <c r="BU60" s="194"/>
      <c r="BV60" s="194"/>
      <c r="BW60" s="194"/>
      <c r="BX60" s="194"/>
      <c r="BY60" s="195"/>
      <c r="BZ60" s="195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6"/>
      <c r="CO60" s="195"/>
      <c r="CP60" s="195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6"/>
      <c r="DU60" s="197"/>
      <c r="DV60" s="197"/>
      <c r="DW60" s="183"/>
      <c r="DX60" s="198"/>
      <c r="DY60" s="195"/>
      <c r="DZ60" s="197"/>
      <c r="EA60" s="196"/>
      <c r="EB60" s="196"/>
    </row>
    <row r="61" spans="1:132" ht="21.75" customHeight="1" x14ac:dyDescent="0.25">
      <c r="A61" s="187"/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8"/>
      <c r="AA61" s="188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89"/>
      <c r="BF61" s="190"/>
      <c r="BG61" s="190"/>
      <c r="BH61" s="191"/>
      <c r="BI61" s="192"/>
      <c r="BJ61" s="188"/>
      <c r="BK61" s="190"/>
      <c r="BL61" s="189"/>
      <c r="BM61" s="448" t="str">
        <f>IF(ライセンス2!$D$8="ok",,"ＳＡＭＰＬＥ")</f>
        <v>ＳＡＭＰＬＥ</v>
      </c>
      <c r="BN61" s="189"/>
      <c r="BO61" s="189"/>
      <c r="BP61" s="187"/>
      <c r="BQ61" s="188"/>
      <c r="BR61" s="188"/>
      <c r="BS61" s="188"/>
      <c r="BT61" s="188"/>
      <c r="BU61" s="188"/>
      <c r="BV61" s="188"/>
      <c r="BW61" s="188"/>
      <c r="BX61" s="188"/>
      <c r="BY61" s="188"/>
      <c r="BZ61" s="188"/>
      <c r="CA61" s="189"/>
      <c r="CB61" s="189"/>
      <c r="CC61" s="189"/>
      <c r="CD61" s="189"/>
      <c r="CE61" s="189"/>
      <c r="CF61" s="189"/>
      <c r="CG61" s="189"/>
      <c r="CH61" s="189"/>
      <c r="CI61" s="189"/>
      <c r="CJ61" s="189"/>
      <c r="CK61" s="189"/>
      <c r="CL61" s="189"/>
      <c r="CM61" s="189"/>
      <c r="CN61" s="189"/>
      <c r="CO61" s="188"/>
      <c r="CP61" s="188"/>
      <c r="CQ61" s="189"/>
      <c r="CR61" s="189"/>
      <c r="CS61" s="189"/>
      <c r="CT61" s="189"/>
      <c r="CU61" s="189"/>
      <c r="CV61" s="189"/>
      <c r="CW61" s="189"/>
      <c r="CX61" s="189"/>
      <c r="CY61" s="189"/>
      <c r="CZ61" s="189"/>
      <c r="DA61" s="189"/>
      <c r="DB61" s="189"/>
      <c r="DC61" s="189"/>
      <c r="DD61" s="189"/>
      <c r="DE61" s="189"/>
      <c r="DF61" s="189"/>
      <c r="DG61" s="189"/>
      <c r="DH61" s="189"/>
      <c r="DI61" s="189"/>
      <c r="DJ61" s="189"/>
      <c r="DK61" s="189"/>
      <c r="DL61" s="189"/>
      <c r="DM61" s="189"/>
      <c r="DN61" s="189"/>
      <c r="DO61" s="189"/>
      <c r="DP61" s="189"/>
      <c r="DQ61" s="189"/>
      <c r="DR61" s="189"/>
      <c r="DS61" s="189"/>
      <c r="DT61" s="189"/>
      <c r="DU61" s="190"/>
      <c r="DV61" s="190"/>
      <c r="DW61" s="191"/>
      <c r="DX61" s="192"/>
      <c r="DY61" s="188"/>
      <c r="DZ61" s="190"/>
      <c r="EA61" s="189"/>
      <c r="EB61" s="448" t="str">
        <f>IF(ライセンス2!$D$8="ok",,"ＳＡＭＰＬＥ")</f>
        <v>ＳＡＭＰＬＥ</v>
      </c>
    </row>
    <row r="62" spans="1:132" ht="20.25" customHeight="1" x14ac:dyDescent="0.25">
      <c r="A62" s="1307" t="s">
        <v>747</v>
      </c>
      <c r="B62" s="1132" t="s">
        <v>176</v>
      </c>
      <c r="C62" s="1132"/>
      <c r="D62" s="1132"/>
      <c r="E62" s="1132"/>
      <c r="F62" s="1132"/>
      <c r="G62" s="1132"/>
      <c r="H62" s="1132"/>
      <c r="I62" s="1132"/>
      <c r="J62" s="1132"/>
      <c r="K62" s="1132"/>
      <c r="L62" s="1132"/>
      <c r="M62" s="1132"/>
      <c r="N62" s="1132"/>
      <c r="O62" s="1132"/>
      <c r="P62" s="1132"/>
      <c r="Q62" s="1132"/>
      <c r="R62" s="1132"/>
      <c r="S62" s="1132"/>
      <c r="T62" s="1132"/>
      <c r="U62" s="1132"/>
      <c r="V62" s="1132"/>
      <c r="W62" s="1132"/>
      <c r="X62" s="1132"/>
      <c r="Y62" s="1132"/>
      <c r="Z62" s="1132"/>
      <c r="AA62" s="1132"/>
      <c r="AB62" s="1132"/>
      <c r="AC62" s="1132"/>
      <c r="AD62" s="1132"/>
      <c r="AE62" s="1132"/>
      <c r="AF62" s="1132"/>
      <c r="AG62" s="1132"/>
      <c r="AH62" s="1132"/>
      <c r="AI62" s="1132"/>
      <c r="AJ62" s="1132"/>
      <c r="AK62" s="1133"/>
      <c r="AL62" s="1134" t="s">
        <v>104</v>
      </c>
      <c r="AM62" s="1135"/>
      <c r="AN62" s="1135"/>
      <c r="AO62" s="1135"/>
      <c r="AP62" s="1135"/>
      <c r="AQ62" s="1135"/>
      <c r="AR62" s="1135"/>
      <c r="AS62" s="1136"/>
      <c r="AT62" s="491" t="s">
        <v>105</v>
      </c>
      <c r="AU62" s="492"/>
      <c r="AV62" s="492"/>
      <c r="AW62" s="492"/>
      <c r="AX62" s="492"/>
      <c r="AY62" s="492"/>
      <c r="AZ62" s="492"/>
      <c r="BA62" s="492"/>
      <c r="BB62" s="492"/>
      <c r="BC62" s="492"/>
      <c r="BD62" s="493"/>
      <c r="BE62" s="1137" t="s">
        <v>176</v>
      </c>
      <c r="BF62" s="1138"/>
      <c r="BG62" s="1138"/>
      <c r="BH62" s="1138"/>
      <c r="BI62" s="1138"/>
      <c r="BJ62" s="1138"/>
      <c r="BK62" s="1138"/>
      <c r="BL62" s="1138"/>
      <c r="BM62" s="1139"/>
      <c r="BN62" s="189"/>
      <c r="BO62" s="189"/>
      <c r="BP62" s="1307" t="s">
        <v>747</v>
      </c>
      <c r="BQ62" s="1132" t="s">
        <v>174</v>
      </c>
      <c r="BR62" s="1132"/>
      <c r="BS62" s="1132"/>
      <c r="BT62" s="1132"/>
      <c r="BU62" s="1132"/>
      <c r="BV62" s="1132"/>
      <c r="BW62" s="1132"/>
      <c r="BX62" s="1132"/>
      <c r="BY62" s="1132"/>
      <c r="BZ62" s="1132"/>
      <c r="CA62" s="1132"/>
      <c r="CB62" s="1132"/>
      <c r="CC62" s="1132"/>
      <c r="CD62" s="1132"/>
      <c r="CE62" s="1132"/>
      <c r="CF62" s="1132"/>
      <c r="CG62" s="1132"/>
      <c r="CH62" s="1132"/>
      <c r="CI62" s="1132"/>
      <c r="CJ62" s="1132"/>
      <c r="CK62" s="1132"/>
      <c r="CL62" s="1132"/>
      <c r="CM62" s="1132"/>
      <c r="CN62" s="1132"/>
      <c r="CO62" s="1132"/>
      <c r="CP62" s="1132"/>
      <c r="CQ62" s="1132"/>
      <c r="CR62" s="1132"/>
      <c r="CS62" s="1132"/>
      <c r="CT62" s="1132"/>
      <c r="CU62" s="1132"/>
      <c r="CV62" s="1132"/>
      <c r="CW62" s="1132"/>
      <c r="CX62" s="1132"/>
      <c r="CY62" s="1132"/>
      <c r="CZ62" s="1133"/>
      <c r="DA62" s="1134" t="s">
        <v>104</v>
      </c>
      <c r="DB62" s="1135"/>
      <c r="DC62" s="1135"/>
      <c r="DD62" s="1135"/>
      <c r="DE62" s="1135"/>
      <c r="DF62" s="1135"/>
      <c r="DG62" s="1135"/>
      <c r="DH62" s="1136"/>
      <c r="DI62" s="491" t="s">
        <v>105</v>
      </c>
      <c r="DJ62" s="492"/>
      <c r="DK62" s="492"/>
      <c r="DL62" s="492"/>
      <c r="DM62" s="492"/>
      <c r="DN62" s="492"/>
      <c r="DO62" s="492"/>
      <c r="DP62" s="492"/>
      <c r="DQ62" s="492"/>
      <c r="DR62" s="492"/>
      <c r="DS62" s="493"/>
      <c r="DT62" s="1137" t="s">
        <v>174</v>
      </c>
      <c r="DU62" s="1138"/>
      <c r="DV62" s="1138"/>
      <c r="DW62" s="1138"/>
      <c r="DX62" s="1138"/>
      <c r="DY62" s="1138"/>
      <c r="DZ62" s="1138"/>
      <c r="EA62" s="1138"/>
      <c r="EB62" s="1139"/>
    </row>
    <row r="63" spans="1:132" ht="39.75" customHeight="1" x14ac:dyDescent="0.25">
      <c r="A63" s="1307"/>
      <c r="B63" s="1140"/>
      <c r="C63" s="1140"/>
      <c r="D63" s="1141"/>
      <c r="E63" s="1141"/>
      <c r="F63" s="1141"/>
      <c r="G63" s="1141"/>
      <c r="H63" s="1141"/>
      <c r="I63" s="1141"/>
      <c r="J63" s="1141"/>
      <c r="K63" s="1141"/>
      <c r="L63" s="1141"/>
      <c r="M63" s="1141"/>
      <c r="N63" s="1141"/>
      <c r="O63" s="1141"/>
      <c r="P63" s="1141"/>
      <c r="Q63" s="1141"/>
      <c r="R63" s="1141"/>
      <c r="S63" s="1141"/>
      <c r="T63" s="1141"/>
      <c r="U63" s="1141"/>
      <c r="V63" s="1141"/>
      <c r="W63" s="1141"/>
      <c r="X63" s="1141"/>
      <c r="Y63" s="1141"/>
      <c r="Z63" s="1141"/>
      <c r="AA63" s="1141"/>
      <c r="AB63" s="1141"/>
      <c r="AC63" s="1141"/>
      <c r="AD63" s="1141"/>
      <c r="AE63" s="1141"/>
      <c r="AF63" s="1141"/>
      <c r="AG63" s="1141"/>
      <c r="AH63" s="1141"/>
      <c r="AI63" s="1141"/>
      <c r="AJ63" s="1141"/>
      <c r="AK63" s="1142"/>
      <c r="AL63" s="1315"/>
      <c r="AM63" s="1316"/>
      <c r="AN63" s="1316"/>
      <c r="AO63" s="1316"/>
      <c r="AP63" s="1316"/>
      <c r="AQ63" s="1316"/>
      <c r="AR63" s="1316"/>
      <c r="AS63" s="1317"/>
      <c r="AT63" s="494"/>
      <c r="AU63" s="495"/>
      <c r="AV63" s="495"/>
      <c r="AW63" s="495"/>
      <c r="AX63" s="495"/>
      <c r="AY63" s="495"/>
      <c r="AZ63" s="495"/>
      <c r="BA63" s="495"/>
      <c r="BB63" s="495"/>
      <c r="BC63" s="495"/>
      <c r="BD63" s="496"/>
      <c r="BE63" s="494"/>
      <c r="BF63" s="495"/>
      <c r="BG63" s="495"/>
      <c r="BH63" s="495"/>
      <c r="BI63" s="495"/>
      <c r="BJ63" s="495"/>
      <c r="BK63" s="495"/>
      <c r="BL63" s="495"/>
      <c r="BM63" s="496"/>
      <c r="BN63" s="191"/>
      <c r="BO63" s="191"/>
      <c r="BP63" s="1307"/>
      <c r="BQ63" s="1140"/>
      <c r="BR63" s="1140"/>
      <c r="BS63" s="1141"/>
      <c r="BT63" s="1141"/>
      <c r="BU63" s="1141"/>
      <c r="BV63" s="1141"/>
      <c r="BW63" s="1141"/>
      <c r="BX63" s="1141"/>
      <c r="BY63" s="1141"/>
      <c r="BZ63" s="1141"/>
      <c r="CA63" s="1141"/>
      <c r="CB63" s="1141"/>
      <c r="CC63" s="1141"/>
      <c r="CD63" s="1141"/>
      <c r="CE63" s="1141"/>
      <c r="CF63" s="1141"/>
      <c r="CG63" s="1141"/>
      <c r="CH63" s="1141"/>
      <c r="CI63" s="1141"/>
      <c r="CJ63" s="1141"/>
      <c r="CK63" s="1141"/>
      <c r="CL63" s="1141"/>
      <c r="CM63" s="1141"/>
      <c r="CN63" s="1141"/>
      <c r="CO63" s="1141"/>
      <c r="CP63" s="1141"/>
      <c r="CQ63" s="1141"/>
      <c r="CR63" s="1141"/>
      <c r="CS63" s="1141"/>
      <c r="CT63" s="1141"/>
      <c r="CU63" s="1141"/>
      <c r="CV63" s="1141"/>
      <c r="CW63" s="1141"/>
      <c r="CX63" s="1141"/>
      <c r="CY63" s="1141"/>
      <c r="CZ63" s="1142"/>
      <c r="DA63" s="1315"/>
      <c r="DB63" s="1316"/>
      <c r="DC63" s="1316"/>
      <c r="DD63" s="1316"/>
      <c r="DE63" s="1316"/>
      <c r="DF63" s="1316"/>
      <c r="DG63" s="1316"/>
      <c r="DH63" s="1317"/>
      <c r="DI63" s="494"/>
      <c r="DJ63" s="495"/>
      <c r="DK63" s="495"/>
      <c r="DL63" s="495"/>
      <c r="DM63" s="495"/>
      <c r="DN63" s="495"/>
      <c r="DO63" s="495"/>
      <c r="DP63" s="495"/>
      <c r="DQ63" s="495"/>
      <c r="DR63" s="495"/>
      <c r="DS63" s="496"/>
      <c r="DT63" s="494"/>
      <c r="DU63" s="495"/>
      <c r="DV63" s="495"/>
      <c r="DW63" s="495"/>
      <c r="DX63" s="495"/>
      <c r="DY63" s="495"/>
      <c r="DZ63" s="495"/>
      <c r="EA63" s="495"/>
      <c r="EB63" s="496"/>
    </row>
    <row r="64" spans="1:132" ht="24" customHeight="1" x14ac:dyDescent="0.25">
      <c r="A64" s="191"/>
      <c r="B64" s="1292" t="s">
        <v>159</v>
      </c>
      <c r="C64" s="1293"/>
      <c r="D64" s="1293"/>
      <c r="E64" s="1294"/>
      <c r="F64" s="1301" t="s">
        <v>51</v>
      </c>
      <c r="G64" s="1302"/>
      <c r="H64" s="806" t="str">
        <f>IF(ライセンス2!$D$8="ok",data2!$K$2,"SAMPLE")</f>
        <v>SAMPLE</v>
      </c>
      <c r="I64" s="807"/>
      <c r="J64" s="807"/>
      <c r="K64" s="807"/>
      <c r="L64" s="807"/>
      <c r="M64" s="807"/>
      <c r="N64" s="807"/>
      <c r="O64" s="807"/>
      <c r="P64" s="807"/>
      <c r="Q64" s="807"/>
      <c r="R64" s="807"/>
      <c r="S64" s="807"/>
      <c r="T64" s="807"/>
      <c r="U64" s="807"/>
      <c r="V64" s="807"/>
      <c r="W64" s="807"/>
      <c r="X64" s="807"/>
      <c r="Y64" s="807"/>
      <c r="Z64" s="807"/>
      <c r="AA64" s="807"/>
      <c r="AB64" s="807"/>
      <c r="AC64" s="807"/>
      <c r="AD64" s="807"/>
      <c r="AE64" s="807"/>
      <c r="AF64" s="807"/>
      <c r="AG64" s="807"/>
      <c r="AH64" s="807"/>
      <c r="AI64" s="807"/>
      <c r="AJ64" s="807"/>
      <c r="AK64" s="807"/>
      <c r="AL64" s="808"/>
      <c r="AM64" s="1286" t="s">
        <v>52</v>
      </c>
      <c r="AN64" s="1287"/>
      <c r="AO64" s="1204" t="s">
        <v>69</v>
      </c>
      <c r="AP64" s="1205"/>
      <c r="AQ64" s="1205"/>
      <c r="AR64" s="1205"/>
      <c r="AS64" s="1205"/>
      <c r="AT64" s="1205"/>
      <c r="AU64" s="1205"/>
      <c r="AV64" s="774">
        <f>data2!$H$2</f>
        <v>0</v>
      </c>
      <c r="AW64" s="774"/>
      <c r="AX64" s="774"/>
      <c r="AY64" s="774"/>
      <c r="AZ64" s="774"/>
      <c r="BA64" s="774"/>
      <c r="BB64" s="774"/>
      <c r="BC64" s="774"/>
      <c r="BD64" s="774"/>
      <c r="BE64" s="774"/>
      <c r="BF64" s="774"/>
      <c r="BG64" s="774"/>
      <c r="BH64" s="774"/>
      <c r="BI64" s="774"/>
      <c r="BJ64" s="774"/>
      <c r="BK64" s="774"/>
      <c r="BL64" s="774"/>
      <c r="BM64" s="775"/>
      <c r="BN64" s="189"/>
      <c r="BO64" s="189"/>
      <c r="BP64" s="638"/>
      <c r="BQ64" s="1292" t="s">
        <v>159</v>
      </c>
      <c r="BR64" s="1293"/>
      <c r="BS64" s="1293"/>
      <c r="BT64" s="1294"/>
      <c r="BU64" s="1301" t="s">
        <v>51</v>
      </c>
      <c r="BV64" s="1302"/>
      <c r="BW64" s="806" t="str">
        <f>IF(ライセンス2!$D$8="ok",data2!$K$2,"SAMPLE")</f>
        <v>SAMPLE</v>
      </c>
      <c r="BX64" s="807"/>
      <c r="BY64" s="807"/>
      <c r="BZ64" s="807"/>
      <c r="CA64" s="807"/>
      <c r="CB64" s="807"/>
      <c r="CC64" s="807"/>
      <c r="CD64" s="807"/>
      <c r="CE64" s="807"/>
      <c r="CF64" s="807"/>
      <c r="CG64" s="807"/>
      <c r="CH64" s="807"/>
      <c r="CI64" s="807"/>
      <c r="CJ64" s="807"/>
      <c r="CK64" s="807"/>
      <c r="CL64" s="807"/>
      <c r="CM64" s="807"/>
      <c r="CN64" s="807"/>
      <c r="CO64" s="807"/>
      <c r="CP64" s="807"/>
      <c r="CQ64" s="807"/>
      <c r="CR64" s="807"/>
      <c r="CS64" s="807"/>
      <c r="CT64" s="807"/>
      <c r="CU64" s="807"/>
      <c r="CV64" s="807"/>
      <c r="CW64" s="807"/>
      <c r="CX64" s="807"/>
      <c r="CY64" s="807"/>
      <c r="CZ64" s="807"/>
      <c r="DA64" s="808"/>
      <c r="DB64" s="1286" t="s">
        <v>52</v>
      </c>
      <c r="DC64" s="1287"/>
      <c r="DD64" s="1204" t="s">
        <v>69</v>
      </c>
      <c r="DE64" s="1205"/>
      <c r="DF64" s="1205"/>
      <c r="DG64" s="1205"/>
      <c r="DH64" s="1205"/>
      <c r="DI64" s="1205"/>
      <c r="DJ64" s="1205"/>
      <c r="DK64" s="774">
        <f>data2!$H$2</f>
        <v>0</v>
      </c>
      <c r="DL64" s="774"/>
      <c r="DM64" s="774"/>
      <c r="DN64" s="774"/>
      <c r="DO64" s="774"/>
      <c r="DP64" s="774"/>
      <c r="DQ64" s="774"/>
      <c r="DR64" s="774"/>
      <c r="DS64" s="774"/>
      <c r="DT64" s="774"/>
      <c r="DU64" s="774"/>
      <c r="DV64" s="774"/>
      <c r="DW64" s="774"/>
      <c r="DX64" s="774"/>
      <c r="DY64" s="774"/>
      <c r="DZ64" s="774"/>
      <c r="EA64" s="774"/>
      <c r="EB64" s="775"/>
    </row>
    <row r="65" spans="1:132" ht="35.25" customHeight="1" x14ac:dyDescent="0.25">
      <c r="A65" s="1309" t="s">
        <v>211</v>
      </c>
      <c r="B65" s="1295"/>
      <c r="C65" s="1296"/>
      <c r="D65" s="1296"/>
      <c r="E65" s="1297"/>
      <c r="F65" s="1303"/>
      <c r="G65" s="1304"/>
      <c r="H65" s="809"/>
      <c r="I65" s="810"/>
      <c r="J65" s="810"/>
      <c r="K65" s="810"/>
      <c r="L65" s="810"/>
      <c r="M65" s="810"/>
      <c r="N65" s="810"/>
      <c r="O65" s="810"/>
      <c r="P65" s="810"/>
      <c r="Q65" s="810"/>
      <c r="R65" s="810"/>
      <c r="S65" s="810"/>
      <c r="T65" s="810"/>
      <c r="U65" s="810"/>
      <c r="V65" s="810"/>
      <c r="W65" s="810"/>
      <c r="X65" s="810"/>
      <c r="Y65" s="810"/>
      <c r="Z65" s="810"/>
      <c r="AA65" s="810"/>
      <c r="AB65" s="810"/>
      <c r="AC65" s="810"/>
      <c r="AD65" s="810"/>
      <c r="AE65" s="810"/>
      <c r="AF65" s="810"/>
      <c r="AG65" s="810"/>
      <c r="AH65" s="810"/>
      <c r="AI65" s="810"/>
      <c r="AJ65" s="810"/>
      <c r="AK65" s="810"/>
      <c r="AL65" s="811"/>
      <c r="AM65" s="1288"/>
      <c r="AN65" s="1289"/>
      <c r="AO65" s="1204" t="s">
        <v>121</v>
      </c>
      <c r="AP65" s="1205"/>
      <c r="AQ65" s="1205"/>
      <c r="AR65" s="1205"/>
      <c r="AS65" s="1205"/>
      <c r="AT65" s="1205"/>
      <c r="AU65" s="1310"/>
      <c r="AV65" s="1223" t="str">
        <f>DBCS(data2!$L$2)</f>
        <v/>
      </c>
      <c r="AW65" s="1311"/>
      <c r="AX65" s="1311"/>
      <c r="AY65" s="1311"/>
      <c r="AZ65" s="1311"/>
      <c r="BA65" s="1311"/>
      <c r="BB65" s="731" t="str">
        <f>DBCS(data2!$M$2)</f>
        <v/>
      </c>
      <c r="BC65" s="731"/>
      <c r="BD65" s="731"/>
      <c r="BE65" s="731"/>
      <c r="BF65" s="731"/>
      <c r="BG65" s="731"/>
      <c r="BH65" s="731" t="str">
        <f>DBCS(data2!$N$2)</f>
        <v/>
      </c>
      <c r="BI65" s="731"/>
      <c r="BJ65" s="731"/>
      <c r="BK65" s="731"/>
      <c r="BL65" s="731"/>
      <c r="BM65" s="732"/>
      <c r="BN65" s="189"/>
      <c r="BO65" s="189"/>
      <c r="BP65" s="1309" t="s">
        <v>211</v>
      </c>
      <c r="BQ65" s="1295"/>
      <c r="BR65" s="1296"/>
      <c r="BS65" s="1296"/>
      <c r="BT65" s="1297"/>
      <c r="BU65" s="1303"/>
      <c r="BV65" s="1304"/>
      <c r="BW65" s="809"/>
      <c r="BX65" s="810"/>
      <c r="BY65" s="810"/>
      <c r="BZ65" s="810"/>
      <c r="CA65" s="810"/>
      <c r="CB65" s="810"/>
      <c r="CC65" s="810"/>
      <c r="CD65" s="810"/>
      <c r="CE65" s="810"/>
      <c r="CF65" s="810"/>
      <c r="CG65" s="810"/>
      <c r="CH65" s="810"/>
      <c r="CI65" s="810"/>
      <c r="CJ65" s="810"/>
      <c r="CK65" s="810"/>
      <c r="CL65" s="810"/>
      <c r="CM65" s="810"/>
      <c r="CN65" s="810"/>
      <c r="CO65" s="810"/>
      <c r="CP65" s="810"/>
      <c r="CQ65" s="810"/>
      <c r="CR65" s="810"/>
      <c r="CS65" s="810"/>
      <c r="CT65" s="810"/>
      <c r="CU65" s="810"/>
      <c r="CV65" s="810"/>
      <c r="CW65" s="810"/>
      <c r="CX65" s="810"/>
      <c r="CY65" s="810"/>
      <c r="CZ65" s="810"/>
      <c r="DA65" s="811"/>
      <c r="DB65" s="1288"/>
      <c r="DC65" s="1289"/>
      <c r="DD65" s="1204" t="s">
        <v>121</v>
      </c>
      <c r="DE65" s="1205"/>
      <c r="DF65" s="1205"/>
      <c r="DG65" s="1205"/>
      <c r="DH65" s="1205"/>
      <c r="DI65" s="1205"/>
      <c r="DJ65" s="1310"/>
      <c r="DK65" s="1223" t="str">
        <f>DBCS(data2!$L$2)</f>
        <v/>
      </c>
      <c r="DL65" s="1311"/>
      <c r="DM65" s="1311"/>
      <c r="DN65" s="1311"/>
      <c r="DO65" s="1311"/>
      <c r="DP65" s="1311"/>
      <c r="DQ65" s="731" t="str">
        <f>DBCS(data2!$M$2)</f>
        <v/>
      </c>
      <c r="DR65" s="731"/>
      <c r="DS65" s="731"/>
      <c r="DT65" s="731"/>
      <c r="DU65" s="731"/>
      <c r="DV65" s="731"/>
      <c r="DW65" s="731" t="str">
        <f>DBCS(data2!$N$2)</f>
        <v/>
      </c>
      <c r="DX65" s="731"/>
      <c r="DY65" s="731"/>
      <c r="DZ65" s="731"/>
      <c r="EA65" s="731"/>
      <c r="EB65" s="732"/>
    </row>
    <row r="66" spans="1:132" ht="29.25" customHeight="1" x14ac:dyDescent="0.25">
      <c r="A66" s="1309"/>
      <c r="B66" s="1295"/>
      <c r="C66" s="1296"/>
      <c r="D66" s="1296"/>
      <c r="E66" s="1297"/>
      <c r="F66" s="1303"/>
      <c r="G66" s="1304"/>
      <c r="H66" s="809"/>
      <c r="I66" s="810"/>
      <c r="J66" s="810"/>
      <c r="K66" s="810"/>
      <c r="L66" s="810"/>
      <c r="M66" s="810"/>
      <c r="N66" s="810"/>
      <c r="O66" s="810"/>
      <c r="P66" s="810"/>
      <c r="Q66" s="810"/>
      <c r="R66" s="810"/>
      <c r="S66" s="810"/>
      <c r="T66" s="810"/>
      <c r="U66" s="810"/>
      <c r="V66" s="810"/>
      <c r="W66" s="810"/>
      <c r="X66" s="810"/>
      <c r="Y66" s="810"/>
      <c r="Z66" s="810"/>
      <c r="AA66" s="810"/>
      <c r="AB66" s="810"/>
      <c r="AC66" s="810"/>
      <c r="AD66" s="810"/>
      <c r="AE66" s="810"/>
      <c r="AF66" s="810"/>
      <c r="AG66" s="810"/>
      <c r="AH66" s="810"/>
      <c r="AI66" s="810"/>
      <c r="AJ66" s="810"/>
      <c r="AK66" s="810"/>
      <c r="AL66" s="811"/>
      <c r="AM66" s="1288"/>
      <c r="AN66" s="1289"/>
      <c r="AO66" s="1204" t="s">
        <v>163</v>
      </c>
      <c r="AP66" s="1205"/>
      <c r="AQ66" s="1205"/>
      <c r="AR66" s="1205"/>
      <c r="AS66" s="1205"/>
      <c r="AT66" s="1205"/>
      <c r="AU66" s="1205"/>
      <c r="AV66" s="1284">
        <f>data2!$G$2</f>
        <v>0</v>
      </c>
      <c r="AW66" s="1284"/>
      <c r="AX66" s="1284"/>
      <c r="AY66" s="1284"/>
      <c r="AZ66" s="1284"/>
      <c r="BA66" s="1284"/>
      <c r="BB66" s="1284"/>
      <c r="BC66" s="1284"/>
      <c r="BD66" s="1284"/>
      <c r="BE66" s="1284"/>
      <c r="BF66" s="1284"/>
      <c r="BG66" s="1284"/>
      <c r="BH66" s="1284"/>
      <c r="BI66" s="1284"/>
      <c r="BJ66" s="1284"/>
      <c r="BK66" s="1284"/>
      <c r="BL66" s="1284"/>
      <c r="BM66" s="1285"/>
      <c r="BN66" s="189"/>
      <c r="BO66" s="189"/>
      <c r="BP66" s="1309"/>
      <c r="BQ66" s="1295"/>
      <c r="BR66" s="1296"/>
      <c r="BS66" s="1296"/>
      <c r="BT66" s="1297"/>
      <c r="BU66" s="1303"/>
      <c r="BV66" s="1304"/>
      <c r="BW66" s="809"/>
      <c r="BX66" s="810"/>
      <c r="BY66" s="810"/>
      <c r="BZ66" s="810"/>
      <c r="CA66" s="810"/>
      <c r="CB66" s="810"/>
      <c r="CC66" s="810"/>
      <c r="CD66" s="810"/>
      <c r="CE66" s="810"/>
      <c r="CF66" s="810"/>
      <c r="CG66" s="810"/>
      <c r="CH66" s="810"/>
      <c r="CI66" s="810"/>
      <c r="CJ66" s="810"/>
      <c r="CK66" s="810"/>
      <c r="CL66" s="810"/>
      <c r="CM66" s="810"/>
      <c r="CN66" s="810"/>
      <c r="CO66" s="810"/>
      <c r="CP66" s="810"/>
      <c r="CQ66" s="810"/>
      <c r="CR66" s="810"/>
      <c r="CS66" s="810"/>
      <c r="CT66" s="810"/>
      <c r="CU66" s="810"/>
      <c r="CV66" s="810"/>
      <c r="CW66" s="810"/>
      <c r="CX66" s="810"/>
      <c r="CY66" s="810"/>
      <c r="CZ66" s="810"/>
      <c r="DA66" s="811"/>
      <c r="DB66" s="1288"/>
      <c r="DC66" s="1289"/>
      <c r="DD66" s="1204" t="s">
        <v>163</v>
      </c>
      <c r="DE66" s="1205"/>
      <c r="DF66" s="1205"/>
      <c r="DG66" s="1205"/>
      <c r="DH66" s="1205"/>
      <c r="DI66" s="1205"/>
      <c r="DJ66" s="1205"/>
      <c r="DK66" s="1284">
        <f>data2!$G$2</f>
        <v>0</v>
      </c>
      <c r="DL66" s="1284"/>
      <c r="DM66" s="1284"/>
      <c r="DN66" s="1284"/>
      <c r="DO66" s="1284"/>
      <c r="DP66" s="1284"/>
      <c r="DQ66" s="1284"/>
      <c r="DR66" s="1284"/>
      <c r="DS66" s="1284"/>
      <c r="DT66" s="1284"/>
      <c r="DU66" s="1284"/>
      <c r="DV66" s="1284"/>
      <c r="DW66" s="1284"/>
      <c r="DX66" s="1284"/>
      <c r="DY66" s="1284"/>
      <c r="DZ66" s="1284"/>
      <c r="EA66" s="1284"/>
      <c r="EB66" s="1285"/>
    </row>
    <row r="67" spans="1:132" ht="16.5" customHeight="1" x14ac:dyDescent="0.25">
      <c r="A67" s="1309"/>
      <c r="B67" s="1295"/>
      <c r="C67" s="1296"/>
      <c r="D67" s="1296"/>
      <c r="E67" s="1297"/>
      <c r="F67" s="1303"/>
      <c r="G67" s="1304"/>
      <c r="H67" s="809"/>
      <c r="I67" s="810"/>
      <c r="J67" s="810"/>
      <c r="K67" s="810"/>
      <c r="L67" s="810"/>
      <c r="M67" s="810"/>
      <c r="N67" s="810"/>
      <c r="O67" s="810"/>
      <c r="P67" s="810"/>
      <c r="Q67" s="810"/>
      <c r="R67" s="810"/>
      <c r="S67" s="810"/>
      <c r="T67" s="810"/>
      <c r="U67" s="810"/>
      <c r="V67" s="810"/>
      <c r="W67" s="810"/>
      <c r="X67" s="810"/>
      <c r="Y67" s="810"/>
      <c r="Z67" s="810"/>
      <c r="AA67" s="810"/>
      <c r="AB67" s="810"/>
      <c r="AC67" s="810"/>
      <c r="AD67" s="810"/>
      <c r="AE67" s="810"/>
      <c r="AF67" s="810"/>
      <c r="AG67" s="810"/>
      <c r="AH67" s="810"/>
      <c r="AI67" s="810"/>
      <c r="AJ67" s="810"/>
      <c r="AK67" s="810"/>
      <c r="AL67" s="811"/>
      <c r="AM67" s="1288"/>
      <c r="AN67" s="1289"/>
      <c r="AO67" s="1194" t="s">
        <v>142</v>
      </c>
      <c r="AP67" s="1195"/>
      <c r="AQ67" s="639" t="s">
        <v>209</v>
      </c>
      <c r="AR67" s="640"/>
      <c r="AS67" s="640"/>
      <c r="AT67" s="640"/>
      <c r="AU67" s="1198">
        <f>data2!$C$2</f>
        <v>0</v>
      </c>
      <c r="AV67" s="1198"/>
      <c r="AW67" s="1198"/>
      <c r="AX67" s="1198"/>
      <c r="AY67" s="1198"/>
      <c r="AZ67" s="1198"/>
      <c r="BA67" s="1198"/>
      <c r="BB67" s="1198"/>
      <c r="BC67" s="1198"/>
      <c r="BD67" s="1199">
        <f>data2!$D$2</f>
        <v>0</v>
      </c>
      <c r="BE67" s="1199"/>
      <c r="BF67" s="1199"/>
      <c r="BG67" s="1199"/>
      <c r="BH67" s="1199"/>
      <c r="BI67" s="1199"/>
      <c r="BJ67" s="1199"/>
      <c r="BK67" s="1199"/>
      <c r="BL67" s="1199"/>
      <c r="BM67" s="1200"/>
      <c r="BN67" s="189"/>
      <c r="BO67" s="189"/>
      <c r="BP67" s="1309"/>
      <c r="BQ67" s="1295"/>
      <c r="BR67" s="1296"/>
      <c r="BS67" s="1296"/>
      <c r="BT67" s="1297"/>
      <c r="BU67" s="1303"/>
      <c r="BV67" s="1304"/>
      <c r="BW67" s="809"/>
      <c r="BX67" s="810"/>
      <c r="BY67" s="810"/>
      <c r="BZ67" s="810"/>
      <c r="CA67" s="810"/>
      <c r="CB67" s="810"/>
      <c r="CC67" s="810"/>
      <c r="CD67" s="810"/>
      <c r="CE67" s="810"/>
      <c r="CF67" s="810"/>
      <c r="CG67" s="810"/>
      <c r="CH67" s="810"/>
      <c r="CI67" s="810"/>
      <c r="CJ67" s="810"/>
      <c r="CK67" s="810"/>
      <c r="CL67" s="810"/>
      <c r="CM67" s="810"/>
      <c r="CN67" s="810"/>
      <c r="CO67" s="810"/>
      <c r="CP67" s="810"/>
      <c r="CQ67" s="810"/>
      <c r="CR67" s="810"/>
      <c r="CS67" s="810"/>
      <c r="CT67" s="810"/>
      <c r="CU67" s="810"/>
      <c r="CV67" s="810"/>
      <c r="CW67" s="810"/>
      <c r="CX67" s="810"/>
      <c r="CY67" s="810"/>
      <c r="CZ67" s="810"/>
      <c r="DA67" s="811"/>
      <c r="DB67" s="1288"/>
      <c r="DC67" s="1289"/>
      <c r="DD67" s="1194" t="s">
        <v>142</v>
      </c>
      <c r="DE67" s="1195"/>
      <c r="DF67" s="639" t="s">
        <v>143</v>
      </c>
      <c r="DG67" s="640"/>
      <c r="DH67" s="640"/>
      <c r="DI67" s="640"/>
      <c r="DJ67" s="1198">
        <f>data2!$C$2</f>
        <v>0</v>
      </c>
      <c r="DK67" s="1198"/>
      <c r="DL67" s="1198"/>
      <c r="DM67" s="1198"/>
      <c r="DN67" s="1198"/>
      <c r="DO67" s="1198"/>
      <c r="DP67" s="1198"/>
      <c r="DQ67" s="1198"/>
      <c r="DR67" s="1198"/>
      <c r="DS67" s="1199">
        <f>data2!$D$2</f>
        <v>0</v>
      </c>
      <c r="DT67" s="1199"/>
      <c r="DU67" s="1199"/>
      <c r="DV67" s="1199"/>
      <c r="DW67" s="1199"/>
      <c r="DX67" s="1199"/>
      <c r="DY67" s="1199"/>
      <c r="DZ67" s="1199"/>
      <c r="EA67" s="1199"/>
      <c r="EB67" s="1200"/>
    </row>
    <row r="68" spans="1:132" ht="29.25" customHeight="1" x14ac:dyDescent="0.25">
      <c r="A68" s="1309"/>
      <c r="B68" s="1298"/>
      <c r="C68" s="1299"/>
      <c r="D68" s="1299"/>
      <c r="E68" s="1300"/>
      <c r="F68" s="1305"/>
      <c r="G68" s="1306"/>
      <c r="H68" s="812"/>
      <c r="I68" s="813"/>
      <c r="J68" s="813"/>
      <c r="K68" s="813"/>
      <c r="L68" s="813"/>
      <c r="M68" s="813"/>
      <c r="N68" s="813"/>
      <c r="O68" s="813"/>
      <c r="P68" s="813"/>
      <c r="Q68" s="813"/>
      <c r="R68" s="813"/>
      <c r="S68" s="813"/>
      <c r="T68" s="813"/>
      <c r="U68" s="813"/>
      <c r="V68" s="813"/>
      <c r="W68" s="813"/>
      <c r="X68" s="813"/>
      <c r="Y68" s="813"/>
      <c r="Z68" s="813"/>
      <c r="AA68" s="813"/>
      <c r="AB68" s="813"/>
      <c r="AC68" s="813"/>
      <c r="AD68" s="813"/>
      <c r="AE68" s="813"/>
      <c r="AF68" s="813"/>
      <c r="AG68" s="813"/>
      <c r="AH68" s="813"/>
      <c r="AI68" s="813"/>
      <c r="AJ68" s="813"/>
      <c r="AK68" s="813"/>
      <c r="AL68" s="814"/>
      <c r="AM68" s="1290"/>
      <c r="AN68" s="1291"/>
      <c r="AO68" s="1196"/>
      <c r="AP68" s="1197"/>
      <c r="AQ68" s="641"/>
      <c r="AR68" s="642"/>
      <c r="AS68" s="642"/>
      <c r="AT68" s="1201">
        <f>data2!$E$2</f>
        <v>0</v>
      </c>
      <c r="AU68" s="1201"/>
      <c r="AV68" s="1201"/>
      <c r="AW68" s="1201"/>
      <c r="AX68" s="1201"/>
      <c r="AY68" s="1201"/>
      <c r="AZ68" s="1201"/>
      <c r="BA68" s="1201"/>
      <c r="BB68" s="1201"/>
      <c r="BC68" s="1201"/>
      <c r="BD68" s="1202">
        <f>data2!$F$2</f>
        <v>0</v>
      </c>
      <c r="BE68" s="1202"/>
      <c r="BF68" s="1202"/>
      <c r="BG68" s="1202"/>
      <c r="BH68" s="1202"/>
      <c r="BI68" s="1202"/>
      <c r="BJ68" s="1202"/>
      <c r="BK68" s="1202"/>
      <c r="BL68" s="1202"/>
      <c r="BM68" s="1203"/>
      <c r="BN68" s="189"/>
      <c r="BO68" s="189"/>
      <c r="BP68" s="1309"/>
      <c r="BQ68" s="1298"/>
      <c r="BR68" s="1299"/>
      <c r="BS68" s="1299"/>
      <c r="BT68" s="1300"/>
      <c r="BU68" s="1305"/>
      <c r="BV68" s="1306"/>
      <c r="BW68" s="812"/>
      <c r="BX68" s="813"/>
      <c r="BY68" s="813"/>
      <c r="BZ68" s="813"/>
      <c r="CA68" s="813"/>
      <c r="CB68" s="813"/>
      <c r="CC68" s="813"/>
      <c r="CD68" s="813"/>
      <c r="CE68" s="813"/>
      <c r="CF68" s="813"/>
      <c r="CG68" s="813"/>
      <c r="CH68" s="813"/>
      <c r="CI68" s="813"/>
      <c r="CJ68" s="813"/>
      <c r="CK68" s="813"/>
      <c r="CL68" s="813"/>
      <c r="CM68" s="813"/>
      <c r="CN68" s="813"/>
      <c r="CO68" s="813"/>
      <c r="CP68" s="813"/>
      <c r="CQ68" s="813"/>
      <c r="CR68" s="813"/>
      <c r="CS68" s="813"/>
      <c r="CT68" s="813"/>
      <c r="CU68" s="813"/>
      <c r="CV68" s="813"/>
      <c r="CW68" s="813"/>
      <c r="CX68" s="813"/>
      <c r="CY68" s="813"/>
      <c r="CZ68" s="813"/>
      <c r="DA68" s="814"/>
      <c r="DB68" s="1290"/>
      <c r="DC68" s="1291"/>
      <c r="DD68" s="1196"/>
      <c r="DE68" s="1197"/>
      <c r="DF68" s="641"/>
      <c r="DG68" s="642"/>
      <c r="DH68" s="642"/>
      <c r="DI68" s="1201">
        <f>data2!$E$2</f>
        <v>0</v>
      </c>
      <c r="DJ68" s="1201"/>
      <c r="DK68" s="1201"/>
      <c r="DL68" s="1201"/>
      <c r="DM68" s="1201"/>
      <c r="DN68" s="1201"/>
      <c r="DO68" s="1201"/>
      <c r="DP68" s="1201"/>
      <c r="DQ68" s="1201"/>
      <c r="DR68" s="1201"/>
      <c r="DS68" s="1202">
        <f>data2!$F$2</f>
        <v>0</v>
      </c>
      <c r="DT68" s="1202"/>
      <c r="DU68" s="1202"/>
      <c r="DV68" s="1202"/>
      <c r="DW68" s="1202"/>
      <c r="DX68" s="1202"/>
      <c r="DY68" s="1202"/>
      <c r="DZ68" s="1202"/>
      <c r="EA68" s="1202"/>
      <c r="EB68" s="1203"/>
    </row>
    <row r="69" spans="1:132" ht="24" customHeight="1" x14ac:dyDescent="0.25">
      <c r="A69" s="1309"/>
      <c r="B69" s="1193" t="s">
        <v>198</v>
      </c>
      <c r="C69" s="1193"/>
      <c r="D69" s="1193"/>
      <c r="E69" s="1193"/>
      <c r="F69" s="1193"/>
      <c r="G69" s="1193"/>
      <c r="H69" s="1193"/>
      <c r="I69" s="1193"/>
      <c r="J69" s="1193"/>
      <c r="K69" s="1193"/>
      <c r="L69" s="1193"/>
      <c r="M69" s="1193"/>
      <c r="N69" s="1193" t="s">
        <v>199</v>
      </c>
      <c r="O69" s="1193"/>
      <c r="P69" s="1193"/>
      <c r="Q69" s="1193"/>
      <c r="R69" s="1193"/>
      <c r="S69" s="1193"/>
      <c r="T69" s="1193"/>
      <c r="U69" s="1193"/>
      <c r="V69" s="1193"/>
      <c r="W69" s="1193"/>
      <c r="X69" s="1193"/>
      <c r="Y69" s="1193"/>
      <c r="Z69" s="1193"/>
      <c r="AA69" s="1193" t="s">
        <v>200</v>
      </c>
      <c r="AB69" s="1193"/>
      <c r="AC69" s="1193"/>
      <c r="AD69" s="1193"/>
      <c r="AE69" s="1193"/>
      <c r="AF69" s="1193"/>
      <c r="AG69" s="1193"/>
      <c r="AH69" s="1193"/>
      <c r="AI69" s="1193"/>
      <c r="AJ69" s="1193"/>
      <c r="AK69" s="1193"/>
      <c r="AL69" s="1193"/>
      <c r="AM69" s="1193"/>
      <c r="AN69" s="1193" t="s">
        <v>53</v>
      </c>
      <c r="AO69" s="1193"/>
      <c r="AP69" s="1193"/>
      <c r="AQ69" s="1193"/>
      <c r="AR69" s="1193"/>
      <c r="AS69" s="1193"/>
      <c r="AT69" s="1193"/>
      <c r="AU69" s="1193"/>
      <c r="AV69" s="1193"/>
      <c r="AW69" s="1193"/>
      <c r="AX69" s="1193"/>
      <c r="AY69" s="1193"/>
      <c r="AZ69" s="1193"/>
      <c r="BA69" s="1193" t="s">
        <v>201</v>
      </c>
      <c r="BB69" s="1193"/>
      <c r="BC69" s="1193"/>
      <c r="BD69" s="1193"/>
      <c r="BE69" s="1193"/>
      <c r="BF69" s="1193"/>
      <c r="BG69" s="1193"/>
      <c r="BH69" s="1193"/>
      <c r="BI69" s="1193"/>
      <c r="BJ69" s="1193"/>
      <c r="BK69" s="1193"/>
      <c r="BL69" s="1193"/>
      <c r="BM69" s="1193"/>
      <c r="BN69" s="643"/>
      <c r="BO69" s="643"/>
      <c r="BP69" s="1309"/>
      <c r="BQ69" s="1193" t="s">
        <v>100</v>
      </c>
      <c r="BR69" s="1193"/>
      <c r="BS69" s="1193"/>
      <c r="BT69" s="1193"/>
      <c r="BU69" s="1193"/>
      <c r="BV69" s="1193"/>
      <c r="BW69" s="1193"/>
      <c r="BX69" s="1193"/>
      <c r="BY69" s="1193"/>
      <c r="BZ69" s="1193"/>
      <c r="CA69" s="1193"/>
      <c r="CB69" s="1193"/>
      <c r="CC69" s="1193" t="s">
        <v>101</v>
      </c>
      <c r="CD69" s="1193"/>
      <c r="CE69" s="1193"/>
      <c r="CF69" s="1193"/>
      <c r="CG69" s="1193"/>
      <c r="CH69" s="1193"/>
      <c r="CI69" s="1193"/>
      <c r="CJ69" s="1193"/>
      <c r="CK69" s="1193"/>
      <c r="CL69" s="1193"/>
      <c r="CM69" s="1193"/>
      <c r="CN69" s="1193"/>
      <c r="CO69" s="1193"/>
      <c r="CP69" s="1193" t="s">
        <v>102</v>
      </c>
      <c r="CQ69" s="1193"/>
      <c r="CR69" s="1193"/>
      <c r="CS69" s="1193"/>
      <c r="CT69" s="1193"/>
      <c r="CU69" s="1193"/>
      <c r="CV69" s="1193"/>
      <c r="CW69" s="1193"/>
      <c r="CX69" s="1193"/>
      <c r="CY69" s="1193"/>
      <c r="CZ69" s="1193"/>
      <c r="DA69" s="1193"/>
      <c r="DB69" s="1193"/>
      <c r="DC69" s="1193" t="s">
        <v>53</v>
      </c>
      <c r="DD69" s="1193"/>
      <c r="DE69" s="1193"/>
      <c r="DF69" s="1193"/>
      <c r="DG69" s="1193"/>
      <c r="DH69" s="1193"/>
      <c r="DI69" s="1193"/>
      <c r="DJ69" s="1193"/>
      <c r="DK69" s="1193"/>
      <c r="DL69" s="1193"/>
      <c r="DM69" s="1193"/>
      <c r="DN69" s="1193"/>
      <c r="DO69" s="1193"/>
      <c r="DP69" s="1193" t="s">
        <v>103</v>
      </c>
      <c r="DQ69" s="1193"/>
      <c r="DR69" s="1193"/>
      <c r="DS69" s="1193"/>
      <c r="DT69" s="1193"/>
      <c r="DU69" s="1193"/>
      <c r="DV69" s="1193"/>
      <c r="DW69" s="1193"/>
      <c r="DX69" s="1193"/>
      <c r="DY69" s="1193"/>
      <c r="DZ69" s="1193"/>
      <c r="EA69" s="1193"/>
      <c r="EB69" s="1193"/>
    </row>
    <row r="70" spans="1:132" ht="19.5" customHeight="1" x14ac:dyDescent="0.25">
      <c r="A70" s="1309"/>
      <c r="B70" s="818" t="str">
        <f>data2!$R$2</f>
        <v>給料</v>
      </c>
      <c r="C70" s="819"/>
      <c r="D70" s="819"/>
      <c r="E70" s="819"/>
      <c r="F70" s="819"/>
      <c r="G70" s="819"/>
      <c r="H70" s="819"/>
      <c r="I70" s="819"/>
      <c r="J70" s="819"/>
      <c r="K70" s="819"/>
      <c r="L70" s="819"/>
      <c r="M70" s="820"/>
      <c r="N70" s="644" t="s">
        <v>54</v>
      </c>
      <c r="O70" s="645"/>
      <c r="P70" s="645"/>
      <c r="Q70" s="645"/>
      <c r="R70" s="645"/>
      <c r="S70" s="645"/>
      <c r="T70" s="645"/>
      <c r="U70" s="645"/>
      <c r="V70" s="645"/>
      <c r="W70" s="645"/>
      <c r="X70" s="645"/>
      <c r="Y70" s="645"/>
      <c r="Z70" s="646" t="s">
        <v>0</v>
      </c>
      <c r="AA70" s="647"/>
      <c r="AB70" s="645"/>
      <c r="AC70" s="645"/>
      <c r="AD70" s="645"/>
      <c r="AE70" s="645"/>
      <c r="AF70" s="645"/>
      <c r="AG70" s="645"/>
      <c r="AH70" s="645"/>
      <c r="AI70" s="645"/>
      <c r="AJ70" s="645"/>
      <c r="AK70" s="645"/>
      <c r="AL70" s="645"/>
      <c r="AM70" s="646" t="s">
        <v>0</v>
      </c>
      <c r="AN70" s="648"/>
      <c r="AO70" s="649"/>
      <c r="AP70" s="649"/>
      <c r="AQ70" s="649"/>
      <c r="AR70" s="649"/>
      <c r="AS70" s="649"/>
      <c r="AT70" s="649"/>
      <c r="AU70" s="649"/>
      <c r="AV70" s="649"/>
      <c r="AW70" s="649"/>
      <c r="AX70" s="649"/>
      <c r="AY70" s="649"/>
      <c r="AZ70" s="646" t="s">
        <v>0</v>
      </c>
      <c r="BA70" s="644" t="s">
        <v>54</v>
      </c>
      <c r="BB70" s="649"/>
      <c r="BC70" s="649"/>
      <c r="BD70" s="649"/>
      <c r="BE70" s="649"/>
      <c r="BF70" s="649"/>
      <c r="BG70" s="649"/>
      <c r="BH70" s="649"/>
      <c r="BI70" s="649"/>
      <c r="BJ70" s="649"/>
      <c r="BK70" s="649"/>
      <c r="BL70" s="649"/>
      <c r="BM70" s="646" t="s">
        <v>0</v>
      </c>
      <c r="BN70" s="650"/>
      <c r="BO70" s="650"/>
      <c r="BP70" s="1309"/>
      <c r="BQ70" s="818" t="str">
        <f>data2!$R$2</f>
        <v>給料</v>
      </c>
      <c r="BR70" s="819"/>
      <c r="BS70" s="819"/>
      <c r="BT70" s="819"/>
      <c r="BU70" s="819"/>
      <c r="BV70" s="819"/>
      <c r="BW70" s="819"/>
      <c r="BX70" s="819"/>
      <c r="BY70" s="819"/>
      <c r="BZ70" s="819"/>
      <c r="CA70" s="819"/>
      <c r="CB70" s="820"/>
      <c r="CC70" s="644" t="s">
        <v>54</v>
      </c>
      <c r="CD70" s="645"/>
      <c r="CE70" s="645"/>
      <c r="CF70" s="645"/>
      <c r="CG70" s="645"/>
      <c r="CH70" s="645"/>
      <c r="CI70" s="645"/>
      <c r="CJ70" s="645"/>
      <c r="CK70" s="645"/>
      <c r="CL70" s="645"/>
      <c r="CM70" s="645"/>
      <c r="CN70" s="645"/>
      <c r="CO70" s="646" t="s">
        <v>0</v>
      </c>
      <c r="CP70" s="647"/>
      <c r="CQ70" s="645"/>
      <c r="CR70" s="645"/>
      <c r="CS70" s="645"/>
      <c r="CT70" s="645"/>
      <c r="CU70" s="645"/>
      <c r="CV70" s="645"/>
      <c r="CW70" s="645"/>
      <c r="CX70" s="645"/>
      <c r="CY70" s="645"/>
      <c r="CZ70" s="645"/>
      <c r="DA70" s="645"/>
      <c r="DB70" s="646" t="s">
        <v>0</v>
      </c>
      <c r="DC70" s="648"/>
      <c r="DD70" s="649"/>
      <c r="DE70" s="649"/>
      <c r="DF70" s="649"/>
      <c r="DG70" s="649"/>
      <c r="DH70" s="649"/>
      <c r="DI70" s="649"/>
      <c r="DJ70" s="649"/>
      <c r="DK70" s="649"/>
      <c r="DL70" s="649"/>
      <c r="DM70" s="649"/>
      <c r="DN70" s="649"/>
      <c r="DO70" s="646" t="s">
        <v>0</v>
      </c>
      <c r="DP70" s="644" t="s">
        <v>54</v>
      </c>
      <c r="DQ70" s="649"/>
      <c r="DR70" s="649"/>
      <c r="DS70" s="649"/>
      <c r="DT70" s="649"/>
      <c r="DU70" s="649"/>
      <c r="DV70" s="649"/>
      <c r="DW70" s="649"/>
      <c r="DX70" s="649"/>
      <c r="DY70" s="649"/>
      <c r="DZ70" s="649"/>
      <c r="EA70" s="649"/>
      <c r="EB70" s="646" t="s">
        <v>0</v>
      </c>
    </row>
    <row r="71" spans="1:132" ht="28.5" customHeight="1" x14ac:dyDescent="0.25">
      <c r="A71" s="1309"/>
      <c r="B71" s="821"/>
      <c r="C71" s="822"/>
      <c r="D71" s="822"/>
      <c r="E71" s="822"/>
      <c r="F71" s="822"/>
      <c r="G71" s="822"/>
      <c r="H71" s="822"/>
      <c r="I71" s="822"/>
      <c r="J71" s="822"/>
      <c r="K71" s="822"/>
      <c r="L71" s="822"/>
      <c r="M71" s="823"/>
      <c r="N71" s="835">
        <f>data5!$D$2</f>
        <v>0</v>
      </c>
      <c r="O71" s="836"/>
      <c r="P71" s="836"/>
      <c r="Q71" s="836"/>
      <c r="R71" s="836"/>
      <c r="S71" s="836"/>
      <c r="T71" s="836"/>
      <c r="U71" s="836"/>
      <c r="V71" s="836"/>
      <c r="W71" s="836"/>
      <c r="X71" s="836"/>
      <c r="Y71" s="836"/>
      <c r="Z71" s="837"/>
      <c r="AA71" s="838">
        <f>IF(data2!$B$2="要",data5!$AD$2,"")</f>
        <v>0</v>
      </c>
      <c r="AB71" s="839"/>
      <c r="AC71" s="839"/>
      <c r="AD71" s="839"/>
      <c r="AE71" s="839"/>
      <c r="AF71" s="839"/>
      <c r="AG71" s="839"/>
      <c r="AH71" s="839"/>
      <c r="AI71" s="839"/>
      <c r="AJ71" s="839"/>
      <c r="AK71" s="839"/>
      <c r="AL71" s="839"/>
      <c r="AM71" s="840"/>
      <c r="AN71" s="1312">
        <f>IF(data2!$B$2="要",data5!$Q$2,"")</f>
        <v>1040000</v>
      </c>
      <c r="AO71" s="1313"/>
      <c r="AP71" s="1313"/>
      <c r="AQ71" s="1313"/>
      <c r="AR71" s="1313"/>
      <c r="AS71" s="1313"/>
      <c r="AT71" s="1313"/>
      <c r="AU71" s="1313"/>
      <c r="AV71" s="1313"/>
      <c r="AW71" s="1313"/>
      <c r="AX71" s="1313"/>
      <c r="AY71" s="1313"/>
      <c r="AZ71" s="1314"/>
      <c r="BA71" s="835" t="str">
        <f>IF(ライセンス2!$D$8="ok",IF(IF(data2!$B$2="否",data5!$U$2,data5!$Y$2)=0,"0",IF(data2!$B$2="否",data5!$U$2,data5!$Y$2)),"SAMPLE")</f>
        <v>SAMPLE</v>
      </c>
      <c r="BB71" s="836"/>
      <c r="BC71" s="836"/>
      <c r="BD71" s="836"/>
      <c r="BE71" s="836"/>
      <c r="BF71" s="836"/>
      <c r="BG71" s="836"/>
      <c r="BH71" s="836"/>
      <c r="BI71" s="836"/>
      <c r="BJ71" s="836"/>
      <c r="BK71" s="836"/>
      <c r="BL71" s="836"/>
      <c r="BM71" s="837"/>
      <c r="BN71" s="187"/>
      <c r="BO71" s="187"/>
      <c r="BP71" s="1309"/>
      <c r="BQ71" s="821"/>
      <c r="BR71" s="822"/>
      <c r="BS71" s="822"/>
      <c r="BT71" s="822"/>
      <c r="BU71" s="822"/>
      <c r="BV71" s="822"/>
      <c r="BW71" s="822"/>
      <c r="BX71" s="822"/>
      <c r="BY71" s="822"/>
      <c r="BZ71" s="822"/>
      <c r="CA71" s="822"/>
      <c r="CB71" s="823"/>
      <c r="CC71" s="835">
        <f>data5!$D$2</f>
        <v>0</v>
      </c>
      <c r="CD71" s="836"/>
      <c r="CE71" s="836"/>
      <c r="CF71" s="836"/>
      <c r="CG71" s="836"/>
      <c r="CH71" s="836"/>
      <c r="CI71" s="836"/>
      <c r="CJ71" s="836"/>
      <c r="CK71" s="836"/>
      <c r="CL71" s="836"/>
      <c r="CM71" s="836"/>
      <c r="CN71" s="836"/>
      <c r="CO71" s="837"/>
      <c r="CP71" s="838">
        <f>IF(data2!$B$2="要",data5!$AD$2,"")</f>
        <v>0</v>
      </c>
      <c r="CQ71" s="839"/>
      <c r="CR71" s="839"/>
      <c r="CS71" s="839"/>
      <c r="CT71" s="839"/>
      <c r="CU71" s="839"/>
      <c r="CV71" s="839"/>
      <c r="CW71" s="839"/>
      <c r="CX71" s="839"/>
      <c r="CY71" s="839"/>
      <c r="CZ71" s="839"/>
      <c r="DA71" s="839"/>
      <c r="DB71" s="840"/>
      <c r="DC71" s="1312">
        <f>IF(data2!$B$2="要",data5!$Q$2,"")</f>
        <v>1040000</v>
      </c>
      <c r="DD71" s="1313"/>
      <c r="DE71" s="1313"/>
      <c r="DF71" s="1313"/>
      <c r="DG71" s="1313"/>
      <c r="DH71" s="1313"/>
      <c r="DI71" s="1313"/>
      <c r="DJ71" s="1313"/>
      <c r="DK71" s="1313"/>
      <c r="DL71" s="1313"/>
      <c r="DM71" s="1313"/>
      <c r="DN71" s="1313"/>
      <c r="DO71" s="1314"/>
      <c r="DP71" s="835" t="str">
        <f>IF(ライセンス2!$D$8="ok",IF(IF(data2!$B$2="否",data5!$U$2,data5!$Y$2)=0,"0",IF(data2!$B$2="否",data5!$U$2,data5!$Y$2)),"SAMPLE")</f>
        <v>SAMPLE</v>
      </c>
      <c r="DQ71" s="836"/>
      <c r="DR71" s="836"/>
      <c r="DS71" s="836"/>
      <c r="DT71" s="836"/>
      <c r="DU71" s="836"/>
      <c r="DV71" s="836"/>
      <c r="DW71" s="836"/>
      <c r="DX71" s="836"/>
      <c r="DY71" s="836"/>
      <c r="DZ71" s="836"/>
      <c r="EA71" s="836"/>
      <c r="EB71" s="837"/>
    </row>
    <row r="72" spans="1:132" ht="19.5" customHeight="1" x14ac:dyDescent="0.2">
      <c r="A72" s="1309"/>
      <c r="B72" s="1109" t="s">
        <v>621</v>
      </c>
      <c r="C72" s="1110"/>
      <c r="D72" s="1110"/>
      <c r="E72" s="1110"/>
      <c r="F72" s="1110"/>
      <c r="G72" s="1110"/>
      <c r="H72" s="1110"/>
      <c r="I72" s="1110"/>
      <c r="J72" s="1110"/>
      <c r="K72" s="1111" t="s">
        <v>628</v>
      </c>
      <c r="L72" s="1112"/>
      <c r="M72" s="1112"/>
      <c r="N72" s="1112"/>
      <c r="O72" s="1112"/>
      <c r="P72" s="1112"/>
      <c r="Q72" s="1112"/>
      <c r="R72" s="1112"/>
      <c r="S72" s="1113"/>
      <c r="T72" s="1120" t="s">
        <v>74</v>
      </c>
      <c r="U72" s="1121"/>
      <c r="V72" s="1121"/>
      <c r="W72" s="1121"/>
      <c r="X72" s="1121"/>
      <c r="Y72" s="1121"/>
      <c r="Z72" s="1121"/>
      <c r="AA72" s="1121"/>
      <c r="AB72" s="1121"/>
      <c r="AC72" s="1121"/>
      <c r="AD72" s="1121"/>
      <c r="AE72" s="1121"/>
      <c r="AF72" s="1121"/>
      <c r="AG72" s="1121"/>
      <c r="AH72" s="1121"/>
      <c r="AI72" s="1121"/>
      <c r="AJ72" s="1121"/>
      <c r="AK72" s="1121"/>
      <c r="AL72" s="1121"/>
      <c r="AM72" s="1121"/>
      <c r="AN72" s="1121"/>
      <c r="AO72" s="1121"/>
      <c r="AP72" s="1121"/>
      <c r="AQ72" s="1121"/>
      <c r="AR72" s="1121"/>
      <c r="AS72" s="1121"/>
      <c r="AT72" s="1122"/>
      <c r="AU72" s="842" t="s">
        <v>128</v>
      </c>
      <c r="AV72" s="842"/>
      <c r="AW72" s="842"/>
      <c r="AX72" s="842"/>
      <c r="AY72" s="843" t="s">
        <v>165</v>
      </c>
      <c r="AZ72" s="844"/>
      <c r="BA72" s="844"/>
      <c r="BB72" s="844"/>
      <c r="BC72" s="844"/>
      <c r="BD72" s="844"/>
      <c r="BE72" s="844"/>
      <c r="BF72" s="844"/>
      <c r="BG72" s="844"/>
      <c r="BH72" s="844"/>
      <c r="BI72" s="845"/>
      <c r="BJ72" s="829" t="s">
        <v>127</v>
      </c>
      <c r="BK72" s="829"/>
      <c r="BL72" s="829"/>
      <c r="BM72" s="830"/>
      <c r="BN72" s="191"/>
      <c r="BO72" s="191"/>
      <c r="BP72" s="1309"/>
      <c r="BQ72" s="1109" t="s">
        <v>621</v>
      </c>
      <c r="BR72" s="1110"/>
      <c r="BS72" s="1110"/>
      <c r="BT72" s="1110"/>
      <c r="BU72" s="1110"/>
      <c r="BV72" s="1110"/>
      <c r="BW72" s="1110"/>
      <c r="BX72" s="1110"/>
      <c r="BY72" s="1110"/>
      <c r="BZ72" s="1111" t="s">
        <v>628</v>
      </c>
      <c r="CA72" s="1112"/>
      <c r="CB72" s="1112"/>
      <c r="CC72" s="1112"/>
      <c r="CD72" s="1112"/>
      <c r="CE72" s="1112"/>
      <c r="CF72" s="1112"/>
      <c r="CG72" s="1112"/>
      <c r="CH72" s="1113"/>
      <c r="CI72" s="1120" t="s">
        <v>74</v>
      </c>
      <c r="CJ72" s="1121"/>
      <c r="CK72" s="1121"/>
      <c r="CL72" s="1121"/>
      <c r="CM72" s="1121"/>
      <c r="CN72" s="1121"/>
      <c r="CO72" s="1121"/>
      <c r="CP72" s="1121"/>
      <c r="CQ72" s="1121"/>
      <c r="CR72" s="1121"/>
      <c r="CS72" s="1121"/>
      <c r="CT72" s="1121"/>
      <c r="CU72" s="1121"/>
      <c r="CV72" s="1121"/>
      <c r="CW72" s="1121"/>
      <c r="CX72" s="1121"/>
      <c r="CY72" s="1121"/>
      <c r="CZ72" s="1121"/>
      <c r="DA72" s="1121"/>
      <c r="DB72" s="1121"/>
      <c r="DC72" s="1121"/>
      <c r="DD72" s="1121"/>
      <c r="DE72" s="1121"/>
      <c r="DF72" s="1121"/>
      <c r="DG72" s="1121"/>
      <c r="DH72" s="1121"/>
      <c r="DI72" s="1122"/>
      <c r="DJ72" s="842" t="s">
        <v>128</v>
      </c>
      <c r="DK72" s="842"/>
      <c r="DL72" s="842"/>
      <c r="DM72" s="842"/>
      <c r="DN72" s="843" t="s">
        <v>165</v>
      </c>
      <c r="DO72" s="844"/>
      <c r="DP72" s="844"/>
      <c r="DQ72" s="844"/>
      <c r="DR72" s="844"/>
      <c r="DS72" s="844"/>
      <c r="DT72" s="844"/>
      <c r="DU72" s="844"/>
      <c r="DV72" s="844"/>
      <c r="DW72" s="844"/>
      <c r="DX72" s="845"/>
      <c r="DY72" s="829" t="s">
        <v>127</v>
      </c>
      <c r="DZ72" s="829"/>
      <c r="EA72" s="829"/>
      <c r="EB72" s="830"/>
    </row>
    <row r="73" spans="1:132" ht="13.5" customHeight="1" x14ac:dyDescent="0.25">
      <c r="A73" s="1309"/>
      <c r="B73" s="1123" t="s">
        <v>162</v>
      </c>
      <c r="C73" s="1124"/>
      <c r="D73" s="1124"/>
      <c r="E73" s="1124"/>
      <c r="F73" s="1124"/>
      <c r="G73" s="1124"/>
      <c r="H73" s="1127" t="s">
        <v>4</v>
      </c>
      <c r="I73" s="1127"/>
      <c r="J73" s="1127"/>
      <c r="K73" s="1114"/>
      <c r="L73" s="1115"/>
      <c r="M73" s="1115"/>
      <c r="N73" s="1115"/>
      <c r="O73" s="1115"/>
      <c r="P73" s="1115"/>
      <c r="Q73" s="1115"/>
      <c r="R73" s="1115"/>
      <c r="S73" s="1116"/>
      <c r="T73" s="1128" t="s">
        <v>622</v>
      </c>
      <c r="U73" s="1129"/>
      <c r="V73" s="1129"/>
      <c r="W73" s="1129"/>
      <c r="X73" s="1129"/>
      <c r="Y73" s="1129"/>
      <c r="Z73" s="1129"/>
      <c r="AA73" s="1129"/>
      <c r="AB73" s="1129"/>
      <c r="AC73" s="1129"/>
      <c r="AD73" s="1129"/>
      <c r="AE73" s="1129"/>
      <c r="AF73" s="1129"/>
      <c r="AG73" s="1129"/>
      <c r="AH73" s="1129"/>
      <c r="AI73" s="1129"/>
      <c r="AJ73" s="1129"/>
      <c r="AK73" s="1129"/>
      <c r="AL73" s="1129"/>
      <c r="AM73" s="1129"/>
      <c r="AN73" s="1129"/>
      <c r="AO73" s="1129"/>
      <c r="AP73" s="1129"/>
      <c r="AQ73" s="1129"/>
      <c r="AR73" s="1129"/>
      <c r="AS73" s="1129"/>
      <c r="AT73" s="1130"/>
      <c r="AU73" s="842"/>
      <c r="AV73" s="842"/>
      <c r="AW73" s="842"/>
      <c r="AX73" s="842"/>
      <c r="AY73" s="846"/>
      <c r="AZ73" s="847"/>
      <c r="BA73" s="847"/>
      <c r="BB73" s="847"/>
      <c r="BC73" s="847"/>
      <c r="BD73" s="847"/>
      <c r="BE73" s="847"/>
      <c r="BF73" s="847"/>
      <c r="BG73" s="847"/>
      <c r="BH73" s="847"/>
      <c r="BI73" s="848"/>
      <c r="BJ73" s="831"/>
      <c r="BK73" s="831"/>
      <c r="BL73" s="831"/>
      <c r="BM73" s="832"/>
      <c r="BN73" s="191"/>
      <c r="BO73" s="191"/>
      <c r="BP73" s="1309"/>
      <c r="BQ73" s="1123" t="s">
        <v>162</v>
      </c>
      <c r="BR73" s="1124"/>
      <c r="BS73" s="1124"/>
      <c r="BT73" s="1124"/>
      <c r="BU73" s="1124"/>
      <c r="BV73" s="1124"/>
      <c r="BW73" s="1127" t="s">
        <v>4</v>
      </c>
      <c r="BX73" s="1127"/>
      <c r="BY73" s="1127"/>
      <c r="BZ73" s="1114"/>
      <c r="CA73" s="1115"/>
      <c r="CB73" s="1115"/>
      <c r="CC73" s="1115"/>
      <c r="CD73" s="1115"/>
      <c r="CE73" s="1115"/>
      <c r="CF73" s="1115"/>
      <c r="CG73" s="1115"/>
      <c r="CH73" s="1116"/>
      <c r="CI73" s="1128" t="s">
        <v>622</v>
      </c>
      <c r="CJ73" s="1129"/>
      <c r="CK73" s="1129"/>
      <c r="CL73" s="1129"/>
      <c r="CM73" s="1129"/>
      <c r="CN73" s="1129"/>
      <c r="CO73" s="1129"/>
      <c r="CP73" s="1129"/>
      <c r="CQ73" s="1129"/>
      <c r="CR73" s="1129"/>
      <c r="CS73" s="1129"/>
      <c r="CT73" s="1129"/>
      <c r="CU73" s="1129"/>
      <c r="CV73" s="1129"/>
      <c r="CW73" s="1129"/>
      <c r="CX73" s="1129"/>
      <c r="CY73" s="1129"/>
      <c r="CZ73" s="1129"/>
      <c r="DA73" s="1129"/>
      <c r="DB73" s="1129"/>
      <c r="DC73" s="1129"/>
      <c r="DD73" s="1129"/>
      <c r="DE73" s="1129"/>
      <c r="DF73" s="1129"/>
      <c r="DG73" s="1129"/>
      <c r="DH73" s="1129"/>
      <c r="DI73" s="1130"/>
      <c r="DJ73" s="842"/>
      <c r="DK73" s="842"/>
      <c r="DL73" s="842"/>
      <c r="DM73" s="842"/>
      <c r="DN73" s="846"/>
      <c r="DO73" s="847"/>
      <c r="DP73" s="847"/>
      <c r="DQ73" s="847"/>
      <c r="DR73" s="847"/>
      <c r="DS73" s="847"/>
      <c r="DT73" s="847"/>
      <c r="DU73" s="847"/>
      <c r="DV73" s="847"/>
      <c r="DW73" s="847"/>
      <c r="DX73" s="848"/>
      <c r="DY73" s="831"/>
      <c r="DZ73" s="831"/>
      <c r="EA73" s="831"/>
      <c r="EB73" s="832"/>
    </row>
    <row r="74" spans="1:132" ht="21" customHeight="1" x14ac:dyDescent="0.25">
      <c r="A74" s="1309"/>
      <c r="B74" s="1125"/>
      <c r="C74" s="1126"/>
      <c r="D74" s="1126"/>
      <c r="E74" s="1126"/>
      <c r="F74" s="1126"/>
      <c r="G74" s="1126"/>
      <c r="H74" s="1127"/>
      <c r="I74" s="1127"/>
      <c r="J74" s="1127"/>
      <c r="K74" s="1117"/>
      <c r="L74" s="1118"/>
      <c r="M74" s="1118"/>
      <c r="N74" s="1118"/>
      <c r="O74" s="1118"/>
      <c r="P74" s="1118"/>
      <c r="Q74" s="1118"/>
      <c r="R74" s="1118"/>
      <c r="S74" s="1119"/>
      <c r="T74" s="1128" t="s">
        <v>75</v>
      </c>
      <c r="U74" s="1129"/>
      <c r="V74" s="1129"/>
      <c r="W74" s="1129"/>
      <c r="X74" s="1129"/>
      <c r="Y74" s="1130"/>
      <c r="Z74" s="1128" t="s">
        <v>77</v>
      </c>
      <c r="AA74" s="1129"/>
      <c r="AB74" s="1129"/>
      <c r="AC74" s="1129"/>
      <c r="AD74" s="1129"/>
      <c r="AE74" s="1129"/>
      <c r="AF74" s="1129"/>
      <c r="AG74" s="1129"/>
      <c r="AH74" s="1130"/>
      <c r="AI74" s="1128" t="s">
        <v>76</v>
      </c>
      <c r="AJ74" s="1129"/>
      <c r="AK74" s="1129"/>
      <c r="AL74" s="1129"/>
      <c r="AM74" s="1129"/>
      <c r="AN74" s="1130"/>
      <c r="AO74" s="1128" t="s">
        <v>730</v>
      </c>
      <c r="AP74" s="1129"/>
      <c r="AQ74" s="1129"/>
      <c r="AR74" s="1129"/>
      <c r="AS74" s="1129"/>
      <c r="AT74" s="1130"/>
      <c r="AU74" s="842"/>
      <c r="AV74" s="842"/>
      <c r="AW74" s="842"/>
      <c r="AX74" s="842"/>
      <c r="AY74" s="849" t="s">
        <v>129</v>
      </c>
      <c r="AZ74" s="850"/>
      <c r="BA74" s="850"/>
      <c r="BB74" s="850"/>
      <c r="BC74" s="850"/>
      <c r="BD74" s="850"/>
      <c r="BE74" s="851"/>
      <c r="BF74" s="841" t="s">
        <v>88</v>
      </c>
      <c r="BG74" s="841"/>
      <c r="BH74" s="841"/>
      <c r="BI74" s="841"/>
      <c r="BJ74" s="833"/>
      <c r="BK74" s="833"/>
      <c r="BL74" s="833"/>
      <c r="BM74" s="834"/>
      <c r="BN74" s="191"/>
      <c r="BO74" s="191"/>
      <c r="BP74" s="1309"/>
      <c r="BQ74" s="1125"/>
      <c r="BR74" s="1126"/>
      <c r="BS74" s="1126"/>
      <c r="BT74" s="1126"/>
      <c r="BU74" s="1126"/>
      <c r="BV74" s="1126"/>
      <c r="BW74" s="1127"/>
      <c r="BX74" s="1127"/>
      <c r="BY74" s="1127"/>
      <c r="BZ74" s="1117"/>
      <c r="CA74" s="1118"/>
      <c r="CB74" s="1118"/>
      <c r="CC74" s="1118"/>
      <c r="CD74" s="1118"/>
      <c r="CE74" s="1118"/>
      <c r="CF74" s="1118"/>
      <c r="CG74" s="1118"/>
      <c r="CH74" s="1119"/>
      <c r="CI74" s="1128" t="s">
        <v>75</v>
      </c>
      <c r="CJ74" s="1129"/>
      <c r="CK74" s="1129"/>
      <c r="CL74" s="1129"/>
      <c r="CM74" s="1129"/>
      <c r="CN74" s="1130"/>
      <c r="CO74" s="1128" t="s">
        <v>77</v>
      </c>
      <c r="CP74" s="1129"/>
      <c r="CQ74" s="1129"/>
      <c r="CR74" s="1129"/>
      <c r="CS74" s="1129"/>
      <c r="CT74" s="1129"/>
      <c r="CU74" s="1129"/>
      <c r="CV74" s="1129"/>
      <c r="CW74" s="1130"/>
      <c r="CX74" s="1128" t="s">
        <v>76</v>
      </c>
      <c r="CY74" s="1129"/>
      <c r="CZ74" s="1129"/>
      <c r="DA74" s="1129"/>
      <c r="DB74" s="1129"/>
      <c r="DC74" s="1130"/>
      <c r="DD74" s="1128" t="s">
        <v>730</v>
      </c>
      <c r="DE74" s="1129"/>
      <c r="DF74" s="1129"/>
      <c r="DG74" s="1129"/>
      <c r="DH74" s="1129"/>
      <c r="DI74" s="1130"/>
      <c r="DJ74" s="842"/>
      <c r="DK74" s="842"/>
      <c r="DL74" s="842"/>
      <c r="DM74" s="842"/>
      <c r="DN74" s="849" t="s">
        <v>129</v>
      </c>
      <c r="DO74" s="850"/>
      <c r="DP74" s="850"/>
      <c r="DQ74" s="850"/>
      <c r="DR74" s="850"/>
      <c r="DS74" s="850"/>
      <c r="DT74" s="851"/>
      <c r="DU74" s="841" t="s">
        <v>88</v>
      </c>
      <c r="DV74" s="841"/>
      <c r="DW74" s="841"/>
      <c r="DX74" s="841"/>
      <c r="DY74" s="833"/>
      <c r="DZ74" s="833"/>
      <c r="EA74" s="833"/>
      <c r="EB74" s="834"/>
    </row>
    <row r="75" spans="1:132" ht="16.5" customHeight="1" x14ac:dyDescent="0.25">
      <c r="A75" s="1309"/>
      <c r="B75" s="868" t="s">
        <v>55</v>
      </c>
      <c r="C75" s="869"/>
      <c r="D75" s="870"/>
      <c r="E75" s="868" t="s">
        <v>56</v>
      </c>
      <c r="F75" s="869"/>
      <c r="G75" s="869"/>
      <c r="H75" s="852"/>
      <c r="I75" s="853"/>
      <c r="J75" s="853"/>
      <c r="K75" s="479"/>
      <c r="L75" s="51"/>
      <c r="M75" s="51"/>
      <c r="N75" s="584"/>
      <c r="O75" s="584"/>
      <c r="P75" s="584"/>
      <c r="Q75" s="584"/>
      <c r="R75" s="584"/>
      <c r="S75" s="480" t="s">
        <v>70</v>
      </c>
      <c r="T75" s="827" t="s">
        <v>5</v>
      </c>
      <c r="U75" s="768"/>
      <c r="V75" s="768"/>
      <c r="W75" s="769"/>
      <c r="X75" s="854" t="s">
        <v>57</v>
      </c>
      <c r="Y75" s="855"/>
      <c r="Z75" s="585"/>
      <c r="AA75" s="586"/>
      <c r="AB75" s="586" t="s">
        <v>71</v>
      </c>
      <c r="AC75" s="1143" t="s">
        <v>72</v>
      </c>
      <c r="AD75" s="1144"/>
      <c r="AE75" s="1144"/>
      <c r="AF75" s="1145"/>
      <c r="AG75" s="1146" t="s">
        <v>57</v>
      </c>
      <c r="AH75" s="1147"/>
      <c r="AI75" s="827" t="s">
        <v>106</v>
      </c>
      <c r="AJ75" s="768"/>
      <c r="AK75" s="768"/>
      <c r="AL75" s="769"/>
      <c r="AM75" s="854" t="s">
        <v>107</v>
      </c>
      <c r="AN75" s="855"/>
      <c r="AO75" s="827" t="s">
        <v>106</v>
      </c>
      <c r="AP75" s="768"/>
      <c r="AQ75" s="768"/>
      <c r="AR75" s="769"/>
      <c r="AS75" s="854" t="s">
        <v>107</v>
      </c>
      <c r="AT75" s="855"/>
      <c r="AU75" s="827" t="s">
        <v>93</v>
      </c>
      <c r="AV75" s="768"/>
      <c r="AW75" s="768"/>
      <c r="AX75" s="769"/>
      <c r="AY75" s="827" t="s">
        <v>71</v>
      </c>
      <c r="AZ75" s="768"/>
      <c r="BA75" s="828"/>
      <c r="BB75" s="767" t="s">
        <v>93</v>
      </c>
      <c r="BC75" s="768"/>
      <c r="BD75" s="768"/>
      <c r="BE75" s="769"/>
      <c r="BF75" s="827" t="s">
        <v>93</v>
      </c>
      <c r="BG75" s="768"/>
      <c r="BH75" s="768"/>
      <c r="BI75" s="769"/>
      <c r="BJ75" s="827" t="s">
        <v>93</v>
      </c>
      <c r="BK75" s="768"/>
      <c r="BL75" s="768"/>
      <c r="BM75" s="769"/>
      <c r="BN75" s="191"/>
      <c r="BO75" s="191"/>
      <c r="BP75" s="1309"/>
      <c r="BQ75" s="868" t="s">
        <v>55</v>
      </c>
      <c r="BR75" s="869"/>
      <c r="BS75" s="870"/>
      <c r="BT75" s="868" t="s">
        <v>56</v>
      </c>
      <c r="BU75" s="869"/>
      <c r="BV75" s="869"/>
      <c r="BW75" s="852"/>
      <c r="BX75" s="853"/>
      <c r="BY75" s="853"/>
      <c r="BZ75" s="479"/>
      <c r="CA75" s="51"/>
      <c r="CB75" s="51"/>
      <c r="CC75" s="584"/>
      <c r="CD75" s="584"/>
      <c r="CE75" s="584"/>
      <c r="CF75" s="584"/>
      <c r="CG75" s="584"/>
      <c r="CH75" s="480" t="s">
        <v>70</v>
      </c>
      <c r="CI75" s="827" t="s">
        <v>5</v>
      </c>
      <c r="CJ75" s="768"/>
      <c r="CK75" s="768"/>
      <c r="CL75" s="769"/>
      <c r="CM75" s="854" t="s">
        <v>57</v>
      </c>
      <c r="CN75" s="855"/>
      <c r="CO75" s="585"/>
      <c r="CP75" s="586"/>
      <c r="CQ75" s="586" t="s">
        <v>71</v>
      </c>
      <c r="CR75" s="1143" t="s">
        <v>72</v>
      </c>
      <c r="CS75" s="1144"/>
      <c r="CT75" s="1144"/>
      <c r="CU75" s="1145"/>
      <c r="CV75" s="1146" t="s">
        <v>57</v>
      </c>
      <c r="CW75" s="1147"/>
      <c r="CX75" s="827" t="s">
        <v>106</v>
      </c>
      <c r="CY75" s="768"/>
      <c r="CZ75" s="768"/>
      <c r="DA75" s="769"/>
      <c r="DB75" s="854" t="s">
        <v>107</v>
      </c>
      <c r="DC75" s="855"/>
      <c r="DD75" s="827" t="s">
        <v>106</v>
      </c>
      <c r="DE75" s="768"/>
      <c r="DF75" s="768"/>
      <c r="DG75" s="769"/>
      <c r="DH75" s="854" t="s">
        <v>107</v>
      </c>
      <c r="DI75" s="855"/>
      <c r="DJ75" s="827" t="s">
        <v>93</v>
      </c>
      <c r="DK75" s="768"/>
      <c r="DL75" s="768"/>
      <c r="DM75" s="769"/>
      <c r="DN75" s="827" t="s">
        <v>71</v>
      </c>
      <c r="DO75" s="768"/>
      <c r="DP75" s="828"/>
      <c r="DQ75" s="767" t="s">
        <v>93</v>
      </c>
      <c r="DR75" s="768"/>
      <c r="DS75" s="768"/>
      <c r="DT75" s="769"/>
      <c r="DU75" s="827" t="s">
        <v>93</v>
      </c>
      <c r="DV75" s="768"/>
      <c r="DW75" s="768"/>
      <c r="DX75" s="769"/>
      <c r="DY75" s="827" t="s">
        <v>93</v>
      </c>
      <c r="DZ75" s="768"/>
      <c r="EA75" s="768"/>
      <c r="EB75" s="769"/>
    </row>
    <row r="76" spans="1:132" ht="7.5" customHeight="1" x14ac:dyDescent="0.25">
      <c r="A76" s="1309"/>
      <c r="B76" s="1148" t="str">
        <f>IF(OR(data4!$R$5="一般の控除対象配偶者",data4!$R$5="老人控除対象配偶者"),"○","")</f>
        <v/>
      </c>
      <c r="C76" s="1149"/>
      <c r="D76" s="1150"/>
      <c r="E76" s="1148"/>
      <c r="F76" s="1149"/>
      <c r="G76" s="1149"/>
      <c r="H76" s="1157" t="str">
        <f>IF(data4!$R$5="老人控除対象配偶者","○","")</f>
        <v/>
      </c>
      <c r="I76" s="1157"/>
      <c r="J76" s="1158"/>
      <c r="K76" s="1159">
        <f>data5!$K$2+data5!$L$2</f>
        <v>0</v>
      </c>
      <c r="L76" s="1160"/>
      <c r="M76" s="1160"/>
      <c r="N76" s="1160"/>
      <c r="O76" s="1160"/>
      <c r="P76" s="1160"/>
      <c r="Q76" s="1160"/>
      <c r="R76" s="1160"/>
      <c r="S76" s="1161"/>
      <c r="T76" s="858">
        <f>data4!$AQ$7</f>
        <v>0</v>
      </c>
      <c r="U76" s="865"/>
      <c r="V76" s="865"/>
      <c r="W76" s="865"/>
      <c r="X76" s="858"/>
      <c r="Y76" s="871"/>
      <c r="Z76" s="858">
        <f>data4!$AR$7</f>
        <v>0</v>
      </c>
      <c r="AA76" s="865"/>
      <c r="AB76" s="866"/>
      <c r="AC76" s="1165">
        <f>data4!$AS$7+data4!$AR$7</f>
        <v>0</v>
      </c>
      <c r="AD76" s="876"/>
      <c r="AE76" s="876"/>
      <c r="AF76" s="1166"/>
      <c r="AG76" s="603"/>
      <c r="AH76" s="604"/>
      <c r="AI76" s="856">
        <f>data4!$AT$7</f>
        <v>0</v>
      </c>
      <c r="AJ76" s="856"/>
      <c r="AK76" s="856"/>
      <c r="AL76" s="856"/>
      <c r="AM76" s="605"/>
      <c r="AN76" s="606"/>
      <c r="AO76" s="856">
        <f>data4!$AU$7</f>
        <v>0</v>
      </c>
      <c r="AP76" s="856"/>
      <c r="AQ76" s="856"/>
      <c r="AR76" s="856"/>
      <c r="AS76" s="605"/>
      <c r="AT76" s="606"/>
      <c r="AU76" s="858">
        <f>data4!$AI$7</f>
        <v>0</v>
      </c>
      <c r="AV76" s="859"/>
      <c r="AW76" s="859"/>
      <c r="AX76" s="860"/>
      <c r="AY76" s="858">
        <f>data4!$BZ$7</f>
        <v>0</v>
      </c>
      <c r="AZ76" s="865"/>
      <c r="BA76" s="866"/>
      <c r="BB76" s="872">
        <f>data4!$CA$7+data4!$BZ$7</f>
        <v>0</v>
      </c>
      <c r="BC76" s="865"/>
      <c r="BD76" s="865"/>
      <c r="BE76" s="871"/>
      <c r="BF76" s="858">
        <f>data4!$CB$7</f>
        <v>0</v>
      </c>
      <c r="BG76" s="865"/>
      <c r="BH76" s="865"/>
      <c r="BI76" s="871"/>
      <c r="BJ76" s="858">
        <f>data4!$CP$6</f>
        <v>0</v>
      </c>
      <c r="BK76" s="865"/>
      <c r="BL76" s="865"/>
      <c r="BM76" s="871"/>
      <c r="BN76" s="191"/>
      <c r="BO76" s="191"/>
      <c r="BP76" s="1309"/>
      <c r="BQ76" s="1148" t="str">
        <f>IF(OR(data4!$R$5="一般の控除対象配偶者",data4!$R$5="老人控除対象配偶者"),"○","")</f>
        <v/>
      </c>
      <c r="BR76" s="1149"/>
      <c r="BS76" s="1150"/>
      <c r="BT76" s="1148"/>
      <c r="BU76" s="1149"/>
      <c r="BV76" s="1149"/>
      <c r="BW76" s="1157" t="str">
        <f>IF(data4!$R$5="老人控除対象配偶者","○","")</f>
        <v/>
      </c>
      <c r="BX76" s="1157"/>
      <c r="BY76" s="1158"/>
      <c r="BZ76" s="1159">
        <f>data5!$K$2+data5!$L$2</f>
        <v>0</v>
      </c>
      <c r="CA76" s="1160"/>
      <c r="CB76" s="1160"/>
      <c r="CC76" s="1160"/>
      <c r="CD76" s="1160"/>
      <c r="CE76" s="1160"/>
      <c r="CF76" s="1160"/>
      <c r="CG76" s="1160"/>
      <c r="CH76" s="1161"/>
      <c r="CI76" s="858">
        <f>data4!$AQ$7</f>
        <v>0</v>
      </c>
      <c r="CJ76" s="865"/>
      <c r="CK76" s="865"/>
      <c r="CL76" s="865"/>
      <c r="CM76" s="858"/>
      <c r="CN76" s="871"/>
      <c r="CO76" s="858">
        <f>data4!$AR$7</f>
        <v>0</v>
      </c>
      <c r="CP76" s="865"/>
      <c r="CQ76" s="866"/>
      <c r="CR76" s="1165">
        <f>data4!$AS$7+data4!$AR$7</f>
        <v>0</v>
      </c>
      <c r="CS76" s="876"/>
      <c r="CT76" s="876"/>
      <c r="CU76" s="1166"/>
      <c r="CV76" s="603"/>
      <c r="CW76" s="604"/>
      <c r="CX76" s="856">
        <f>data4!$AT$7</f>
        <v>0</v>
      </c>
      <c r="CY76" s="856"/>
      <c r="CZ76" s="856"/>
      <c r="DA76" s="856"/>
      <c r="DB76" s="605"/>
      <c r="DC76" s="606"/>
      <c r="DD76" s="856">
        <f>data4!$AU$7</f>
        <v>0</v>
      </c>
      <c r="DE76" s="856"/>
      <c r="DF76" s="856"/>
      <c r="DG76" s="856"/>
      <c r="DH76" s="605"/>
      <c r="DI76" s="606"/>
      <c r="DJ76" s="858">
        <f>data4!$AI$7</f>
        <v>0</v>
      </c>
      <c r="DK76" s="859"/>
      <c r="DL76" s="859"/>
      <c r="DM76" s="860"/>
      <c r="DN76" s="858">
        <f>data4!$BZ$7</f>
        <v>0</v>
      </c>
      <c r="DO76" s="865"/>
      <c r="DP76" s="866"/>
      <c r="DQ76" s="872">
        <f>data4!$CA$7+data4!$BZ$7</f>
        <v>0</v>
      </c>
      <c r="DR76" s="865"/>
      <c r="DS76" s="865"/>
      <c r="DT76" s="871"/>
      <c r="DU76" s="858">
        <f>data4!$CB$7</f>
        <v>0</v>
      </c>
      <c r="DV76" s="865"/>
      <c r="DW76" s="865"/>
      <c r="DX76" s="871"/>
      <c r="DY76" s="858">
        <f>data4!$CP$6</f>
        <v>0</v>
      </c>
      <c r="DZ76" s="865"/>
      <c r="EA76" s="865"/>
      <c r="EB76" s="871"/>
    </row>
    <row r="77" spans="1:132" ht="13.5" customHeight="1" x14ac:dyDescent="0.25">
      <c r="A77" s="1309"/>
      <c r="B77" s="1151"/>
      <c r="C77" s="1152"/>
      <c r="D77" s="1153"/>
      <c r="E77" s="1151"/>
      <c r="F77" s="1152"/>
      <c r="G77" s="1152"/>
      <c r="H77" s="1157"/>
      <c r="I77" s="1157"/>
      <c r="J77" s="1158"/>
      <c r="K77" s="1159"/>
      <c r="L77" s="1160"/>
      <c r="M77" s="1160"/>
      <c r="N77" s="1160"/>
      <c r="O77" s="1160"/>
      <c r="P77" s="1160"/>
      <c r="Q77" s="1160"/>
      <c r="R77" s="1160"/>
      <c r="S77" s="1161"/>
      <c r="T77" s="858"/>
      <c r="U77" s="865"/>
      <c r="V77" s="865"/>
      <c r="W77" s="865"/>
      <c r="X77" s="858"/>
      <c r="Y77" s="871"/>
      <c r="Z77" s="858"/>
      <c r="AA77" s="865"/>
      <c r="AB77" s="866"/>
      <c r="AC77" s="1165"/>
      <c r="AD77" s="876"/>
      <c r="AE77" s="876"/>
      <c r="AF77" s="1166"/>
      <c r="AG77" s="603"/>
      <c r="AH77" s="604"/>
      <c r="AI77" s="857"/>
      <c r="AJ77" s="857"/>
      <c r="AK77" s="857"/>
      <c r="AL77" s="857"/>
      <c r="AM77" s="605"/>
      <c r="AN77" s="606"/>
      <c r="AO77" s="857"/>
      <c r="AP77" s="857"/>
      <c r="AQ77" s="857"/>
      <c r="AR77" s="857"/>
      <c r="AS77" s="605"/>
      <c r="AT77" s="606"/>
      <c r="AU77" s="861"/>
      <c r="AV77" s="859"/>
      <c r="AW77" s="859"/>
      <c r="AX77" s="860"/>
      <c r="AY77" s="858"/>
      <c r="AZ77" s="865"/>
      <c r="BA77" s="866"/>
      <c r="BB77" s="872"/>
      <c r="BC77" s="865"/>
      <c r="BD77" s="865"/>
      <c r="BE77" s="871"/>
      <c r="BF77" s="858"/>
      <c r="BG77" s="865"/>
      <c r="BH77" s="865"/>
      <c r="BI77" s="871"/>
      <c r="BJ77" s="858"/>
      <c r="BK77" s="865"/>
      <c r="BL77" s="865"/>
      <c r="BM77" s="871"/>
      <c r="BN77" s="191"/>
      <c r="BO77" s="191"/>
      <c r="BP77" s="1309"/>
      <c r="BQ77" s="1151"/>
      <c r="BR77" s="1152"/>
      <c r="BS77" s="1153"/>
      <c r="BT77" s="1151"/>
      <c r="BU77" s="1152"/>
      <c r="BV77" s="1152"/>
      <c r="BW77" s="1157"/>
      <c r="BX77" s="1157"/>
      <c r="BY77" s="1158"/>
      <c r="BZ77" s="1159"/>
      <c r="CA77" s="1160"/>
      <c r="CB77" s="1160"/>
      <c r="CC77" s="1160"/>
      <c r="CD77" s="1160"/>
      <c r="CE77" s="1160"/>
      <c r="CF77" s="1160"/>
      <c r="CG77" s="1160"/>
      <c r="CH77" s="1161"/>
      <c r="CI77" s="858"/>
      <c r="CJ77" s="865"/>
      <c r="CK77" s="865"/>
      <c r="CL77" s="865"/>
      <c r="CM77" s="858"/>
      <c r="CN77" s="871"/>
      <c r="CO77" s="858"/>
      <c r="CP77" s="865"/>
      <c r="CQ77" s="866"/>
      <c r="CR77" s="1165"/>
      <c r="CS77" s="876"/>
      <c r="CT77" s="876"/>
      <c r="CU77" s="1166"/>
      <c r="CV77" s="603"/>
      <c r="CW77" s="604"/>
      <c r="CX77" s="857"/>
      <c r="CY77" s="857"/>
      <c r="CZ77" s="857"/>
      <c r="DA77" s="857"/>
      <c r="DB77" s="605"/>
      <c r="DC77" s="606"/>
      <c r="DD77" s="857"/>
      <c r="DE77" s="857"/>
      <c r="DF77" s="857"/>
      <c r="DG77" s="857"/>
      <c r="DH77" s="605"/>
      <c r="DI77" s="606"/>
      <c r="DJ77" s="861"/>
      <c r="DK77" s="859"/>
      <c r="DL77" s="859"/>
      <c r="DM77" s="860"/>
      <c r="DN77" s="858"/>
      <c r="DO77" s="865"/>
      <c r="DP77" s="866"/>
      <c r="DQ77" s="872"/>
      <c r="DR77" s="865"/>
      <c r="DS77" s="865"/>
      <c r="DT77" s="871"/>
      <c r="DU77" s="858"/>
      <c r="DV77" s="865"/>
      <c r="DW77" s="865"/>
      <c r="DX77" s="871"/>
      <c r="DY77" s="858"/>
      <c r="DZ77" s="865"/>
      <c r="EA77" s="865"/>
      <c r="EB77" s="871"/>
    </row>
    <row r="78" spans="1:132" ht="20.25" customHeight="1" x14ac:dyDescent="0.25">
      <c r="A78" s="1309"/>
      <c r="B78" s="1154"/>
      <c r="C78" s="1155"/>
      <c r="D78" s="1156"/>
      <c r="E78" s="1154"/>
      <c r="F78" s="1155"/>
      <c r="G78" s="1155"/>
      <c r="H78" s="1157"/>
      <c r="I78" s="1157"/>
      <c r="J78" s="1158"/>
      <c r="K78" s="1162"/>
      <c r="L78" s="1163"/>
      <c r="M78" s="1163"/>
      <c r="N78" s="1163"/>
      <c r="O78" s="1163"/>
      <c r="P78" s="1163"/>
      <c r="Q78" s="1163"/>
      <c r="R78" s="1163"/>
      <c r="S78" s="1164"/>
      <c r="T78" s="858"/>
      <c r="U78" s="865"/>
      <c r="V78" s="865"/>
      <c r="W78" s="822"/>
      <c r="X78" s="821"/>
      <c r="Y78" s="823"/>
      <c r="Z78" s="821"/>
      <c r="AA78" s="822"/>
      <c r="AB78" s="867"/>
      <c r="AC78" s="1167"/>
      <c r="AD78" s="878"/>
      <c r="AE78" s="878"/>
      <c r="AF78" s="1168"/>
      <c r="AG78" s="607"/>
      <c r="AH78" s="608"/>
      <c r="AI78" s="857"/>
      <c r="AJ78" s="857"/>
      <c r="AK78" s="857"/>
      <c r="AL78" s="857"/>
      <c r="AM78" s="609"/>
      <c r="AN78" s="610"/>
      <c r="AO78" s="857"/>
      <c r="AP78" s="857"/>
      <c r="AQ78" s="857"/>
      <c r="AR78" s="857"/>
      <c r="AS78" s="609"/>
      <c r="AT78" s="610"/>
      <c r="AU78" s="862"/>
      <c r="AV78" s="863"/>
      <c r="AW78" s="863"/>
      <c r="AX78" s="864"/>
      <c r="AY78" s="821"/>
      <c r="AZ78" s="822"/>
      <c r="BA78" s="867"/>
      <c r="BB78" s="873"/>
      <c r="BC78" s="822"/>
      <c r="BD78" s="822"/>
      <c r="BE78" s="823"/>
      <c r="BF78" s="821"/>
      <c r="BG78" s="822"/>
      <c r="BH78" s="822"/>
      <c r="BI78" s="823"/>
      <c r="BJ78" s="821"/>
      <c r="BK78" s="822"/>
      <c r="BL78" s="822"/>
      <c r="BM78" s="823"/>
      <c r="BN78" s="191"/>
      <c r="BO78" s="191"/>
      <c r="BP78" s="1309"/>
      <c r="BQ78" s="1154"/>
      <c r="BR78" s="1155"/>
      <c r="BS78" s="1156"/>
      <c r="BT78" s="1154"/>
      <c r="BU78" s="1155"/>
      <c r="BV78" s="1155"/>
      <c r="BW78" s="1157"/>
      <c r="BX78" s="1157"/>
      <c r="BY78" s="1158"/>
      <c r="BZ78" s="1162"/>
      <c r="CA78" s="1163"/>
      <c r="CB78" s="1163"/>
      <c r="CC78" s="1163"/>
      <c r="CD78" s="1163"/>
      <c r="CE78" s="1163"/>
      <c r="CF78" s="1163"/>
      <c r="CG78" s="1163"/>
      <c r="CH78" s="1164"/>
      <c r="CI78" s="858"/>
      <c r="CJ78" s="865"/>
      <c r="CK78" s="865"/>
      <c r="CL78" s="822"/>
      <c r="CM78" s="821"/>
      <c r="CN78" s="823"/>
      <c r="CO78" s="821"/>
      <c r="CP78" s="822"/>
      <c r="CQ78" s="867"/>
      <c r="CR78" s="1167"/>
      <c r="CS78" s="878"/>
      <c r="CT78" s="878"/>
      <c r="CU78" s="1168"/>
      <c r="CV78" s="607"/>
      <c r="CW78" s="608"/>
      <c r="CX78" s="857"/>
      <c r="CY78" s="857"/>
      <c r="CZ78" s="857"/>
      <c r="DA78" s="857"/>
      <c r="DB78" s="609"/>
      <c r="DC78" s="610"/>
      <c r="DD78" s="857"/>
      <c r="DE78" s="857"/>
      <c r="DF78" s="857"/>
      <c r="DG78" s="857"/>
      <c r="DH78" s="609"/>
      <c r="DI78" s="610"/>
      <c r="DJ78" s="862"/>
      <c r="DK78" s="863"/>
      <c r="DL78" s="863"/>
      <c r="DM78" s="864"/>
      <c r="DN78" s="821"/>
      <c r="DO78" s="822"/>
      <c r="DP78" s="867"/>
      <c r="DQ78" s="873"/>
      <c r="DR78" s="822"/>
      <c r="DS78" s="822"/>
      <c r="DT78" s="823"/>
      <c r="DU78" s="821"/>
      <c r="DV78" s="822"/>
      <c r="DW78" s="822"/>
      <c r="DX78" s="823"/>
      <c r="DY78" s="821"/>
      <c r="DZ78" s="822"/>
      <c r="EA78" s="822"/>
      <c r="EB78" s="823"/>
    </row>
    <row r="79" spans="1:132" ht="21" customHeight="1" x14ac:dyDescent="0.25">
      <c r="A79" s="1309"/>
      <c r="B79" s="1169" t="s">
        <v>726</v>
      </c>
      <c r="C79" s="1169"/>
      <c r="D79" s="1169"/>
      <c r="E79" s="1169"/>
      <c r="F79" s="1169"/>
      <c r="G79" s="1169"/>
      <c r="H79" s="1169"/>
      <c r="I79" s="1169"/>
      <c r="J79" s="1169"/>
      <c r="K79" s="1169"/>
      <c r="L79" s="1169"/>
      <c r="M79" s="1169"/>
      <c r="N79" s="1170" t="s">
        <v>123</v>
      </c>
      <c r="O79" s="1170"/>
      <c r="P79" s="1170"/>
      <c r="Q79" s="1170"/>
      <c r="R79" s="1170"/>
      <c r="S79" s="1170"/>
      <c r="T79" s="1170"/>
      <c r="U79" s="1170"/>
      <c r="V79" s="1170"/>
      <c r="W79" s="1170"/>
      <c r="X79" s="1170"/>
      <c r="Y79" s="1170"/>
      <c r="Z79" s="1170"/>
      <c r="AA79" s="1171" t="s">
        <v>124</v>
      </c>
      <c r="AB79" s="1171"/>
      <c r="AC79" s="1171"/>
      <c r="AD79" s="1171"/>
      <c r="AE79" s="1171"/>
      <c r="AF79" s="1171"/>
      <c r="AG79" s="1171"/>
      <c r="AH79" s="1171"/>
      <c r="AI79" s="1171"/>
      <c r="AJ79" s="1171"/>
      <c r="AK79" s="1171"/>
      <c r="AL79" s="1171"/>
      <c r="AM79" s="1171"/>
      <c r="AN79" s="1171" t="s">
        <v>125</v>
      </c>
      <c r="AO79" s="1171"/>
      <c r="AP79" s="1171"/>
      <c r="AQ79" s="1171"/>
      <c r="AR79" s="1171"/>
      <c r="AS79" s="1171"/>
      <c r="AT79" s="1171"/>
      <c r="AU79" s="1171"/>
      <c r="AV79" s="1171"/>
      <c r="AW79" s="1171"/>
      <c r="AX79" s="1171"/>
      <c r="AY79" s="1171"/>
      <c r="AZ79" s="1172"/>
      <c r="BA79" s="1189" t="s">
        <v>126</v>
      </c>
      <c r="BB79" s="1190"/>
      <c r="BC79" s="1190"/>
      <c r="BD79" s="1190"/>
      <c r="BE79" s="1190"/>
      <c r="BF79" s="1190"/>
      <c r="BG79" s="1190"/>
      <c r="BH79" s="1190"/>
      <c r="BI79" s="1190"/>
      <c r="BJ79" s="1190"/>
      <c r="BK79" s="1190"/>
      <c r="BL79" s="1190"/>
      <c r="BM79" s="1191"/>
      <c r="BN79" s="191"/>
      <c r="BO79" s="191"/>
      <c r="BP79" s="1309"/>
      <c r="BQ79" s="1169" t="s">
        <v>726</v>
      </c>
      <c r="BR79" s="1169"/>
      <c r="BS79" s="1169"/>
      <c r="BT79" s="1169"/>
      <c r="BU79" s="1169"/>
      <c r="BV79" s="1169"/>
      <c r="BW79" s="1169"/>
      <c r="BX79" s="1169"/>
      <c r="BY79" s="1169"/>
      <c r="BZ79" s="1169"/>
      <c r="CA79" s="1169"/>
      <c r="CB79" s="1169"/>
      <c r="CC79" s="1170" t="s">
        <v>123</v>
      </c>
      <c r="CD79" s="1170"/>
      <c r="CE79" s="1170"/>
      <c r="CF79" s="1170"/>
      <c r="CG79" s="1170"/>
      <c r="CH79" s="1170"/>
      <c r="CI79" s="1170"/>
      <c r="CJ79" s="1170"/>
      <c r="CK79" s="1170"/>
      <c r="CL79" s="1170"/>
      <c r="CM79" s="1170"/>
      <c r="CN79" s="1170"/>
      <c r="CO79" s="1170"/>
      <c r="CP79" s="1171" t="s">
        <v>124</v>
      </c>
      <c r="CQ79" s="1171"/>
      <c r="CR79" s="1171"/>
      <c r="CS79" s="1171"/>
      <c r="CT79" s="1171"/>
      <c r="CU79" s="1171"/>
      <c r="CV79" s="1171"/>
      <c r="CW79" s="1171"/>
      <c r="CX79" s="1171"/>
      <c r="CY79" s="1171"/>
      <c r="CZ79" s="1171"/>
      <c r="DA79" s="1171"/>
      <c r="DB79" s="1171"/>
      <c r="DC79" s="1171" t="s">
        <v>125</v>
      </c>
      <c r="DD79" s="1171"/>
      <c r="DE79" s="1171"/>
      <c r="DF79" s="1171"/>
      <c r="DG79" s="1171"/>
      <c r="DH79" s="1171"/>
      <c r="DI79" s="1171"/>
      <c r="DJ79" s="1171"/>
      <c r="DK79" s="1171"/>
      <c r="DL79" s="1171"/>
      <c r="DM79" s="1171"/>
      <c r="DN79" s="1171"/>
      <c r="DO79" s="1172"/>
      <c r="DP79" s="1189" t="s">
        <v>126</v>
      </c>
      <c r="DQ79" s="1190"/>
      <c r="DR79" s="1190"/>
      <c r="DS79" s="1190"/>
      <c r="DT79" s="1190"/>
      <c r="DU79" s="1190"/>
      <c r="DV79" s="1190"/>
      <c r="DW79" s="1190"/>
      <c r="DX79" s="1190"/>
      <c r="DY79" s="1190"/>
      <c r="DZ79" s="1190"/>
      <c r="EA79" s="1190"/>
      <c r="EB79" s="1191"/>
    </row>
    <row r="80" spans="1:132" ht="21" customHeight="1" x14ac:dyDescent="0.25">
      <c r="A80" s="1309"/>
      <c r="B80" s="612"/>
      <c r="C80" s="613"/>
      <c r="D80" s="613"/>
      <c r="E80" s="613"/>
      <c r="F80" s="614"/>
      <c r="G80" s="614"/>
      <c r="H80" s="614"/>
      <c r="I80" s="614"/>
      <c r="J80" s="614"/>
      <c r="K80" s="614"/>
      <c r="L80" s="614"/>
      <c r="M80" s="615" t="s">
        <v>70</v>
      </c>
      <c r="N80" s="65" t="s">
        <v>54</v>
      </c>
      <c r="O80" s="1192">
        <f>data4!$CW$2+data5!$H$2</f>
        <v>0</v>
      </c>
      <c r="P80" s="1192"/>
      <c r="Q80" s="1192"/>
      <c r="R80" s="1192"/>
      <c r="S80" s="1192"/>
      <c r="T80" s="1192"/>
      <c r="U80" s="1192"/>
      <c r="V80" s="1192"/>
      <c r="W80" s="1192"/>
      <c r="X80" s="1192"/>
      <c r="Y80" s="1192"/>
      <c r="Z80" s="616" t="s">
        <v>70</v>
      </c>
      <c r="AA80" s="617"/>
      <c r="AB80" s="613"/>
      <c r="AC80" s="613"/>
      <c r="AD80" s="613"/>
      <c r="AE80" s="613"/>
      <c r="AF80" s="613"/>
      <c r="AG80" s="618"/>
      <c r="AH80" s="613"/>
      <c r="AI80" s="613"/>
      <c r="AJ80" s="613"/>
      <c r="AK80" s="613"/>
      <c r="AL80" s="613"/>
      <c r="AM80" s="616" t="s">
        <v>70</v>
      </c>
      <c r="AN80" s="613"/>
      <c r="AO80" s="613"/>
      <c r="AP80" s="613"/>
      <c r="AQ80" s="613"/>
      <c r="AR80" s="613"/>
      <c r="AS80" s="613"/>
      <c r="AT80" s="613"/>
      <c r="AU80" s="613"/>
      <c r="AV80" s="613"/>
      <c r="AW80" s="618"/>
      <c r="AX80" s="613"/>
      <c r="AY80" s="613"/>
      <c r="AZ80" s="616" t="s">
        <v>70</v>
      </c>
      <c r="BA80" s="619"/>
      <c r="BB80" s="619"/>
      <c r="BC80" s="619"/>
      <c r="BD80" s="619"/>
      <c r="BE80" s="619"/>
      <c r="BF80" s="619"/>
      <c r="BG80" s="619"/>
      <c r="BH80" s="619"/>
      <c r="BI80" s="619"/>
      <c r="BJ80" s="619"/>
      <c r="BK80" s="619"/>
      <c r="BL80" s="619"/>
      <c r="BM80" s="620" t="s">
        <v>70</v>
      </c>
      <c r="BN80" s="191"/>
      <c r="BO80" s="191"/>
      <c r="BP80" s="1309"/>
      <c r="BQ80" s="612"/>
      <c r="BR80" s="613"/>
      <c r="BS80" s="613"/>
      <c r="BT80" s="613"/>
      <c r="BU80" s="614"/>
      <c r="BV80" s="614"/>
      <c r="BW80" s="614"/>
      <c r="BX80" s="614"/>
      <c r="BY80" s="614"/>
      <c r="BZ80" s="614"/>
      <c r="CA80" s="614"/>
      <c r="CB80" s="615" t="s">
        <v>70</v>
      </c>
      <c r="CC80" s="65" t="s">
        <v>54</v>
      </c>
      <c r="CD80" s="1192">
        <f>data4!$CW$2+data5!$H$2</f>
        <v>0</v>
      </c>
      <c r="CE80" s="1192"/>
      <c r="CF80" s="1192"/>
      <c r="CG80" s="1192"/>
      <c r="CH80" s="1192"/>
      <c r="CI80" s="1192"/>
      <c r="CJ80" s="1192"/>
      <c r="CK80" s="1192"/>
      <c r="CL80" s="1192"/>
      <c r="CM80" s="1192"/>
      <c r="CN80" s="1192"/>
      <c r="CO80" s="616" t="s">
        <v>70</v>
      </c>
      <c r="CP80" s="617"/>
      <c r="CQ80" s="613"/>
      <c r="CR80" s="613"/>
      <c r="CS80" s="613"/>
      <c r="CT80" s="613"/>
      <c r="CU80" s="613"/>
      <c r="CV80" s="618"/>
      <c r="CW80" s="613"/>
      <c r="CX80" s="613"/>
      <c r="CY80" s="613"/>
      <c r="CZ80" s="613"/>
      <c r="DA80" s="613"/>
      <c r="DB80" s="616" t="s">
        <v>70</v>
      </c>
      <c r="DC80" s="613"/>
      <c r="DD80" s="613"/>
      <c r="DE80" s="613"/>
      <c r="DF80" s="613"/>
      <c r="DG80" s="613"/>
      <c r="DH80" s="613"/>
      <c r="DI80" s="613"/>
      <c r="DJ80" s="613"/>
      <c r="DK80" s="613"/>
      <c r="DL80" s="618"/>
      <c r="DM80" s="613"/>
      <c r="DN80" s="613"/>
      <c r="DO80" s="616" t="s">
        <v>70</v>
      </c>
      <c r="DP80" s="619"/>
      <c r="DQ80" s="619"/>
      <c r="DR80" s="619"/>
      <c r="DS80" s="619"/>
      <c r="DT80" s="619"/>
      <c r="DU80" s="619"/>
      <c r="DV80" s="619"/>
      <c r="DW80" s="619"/>
      <c r="DX80" s="619"/>
      <c r="DY80" s="619"/>
      <c r="DZ80" s="619"/>
      <c r="EA80" s="619"/>
      <c r="EB80" s="620" t="s">
        <v>70</v>
      </c>
    </row>
    <row r="81" spans="1:132" ht="21" customHeight="1" x14ac:dyDescent="0.25">
      <c r="A81" s="1309"/>
      <c r="B81" s="1173">
        <f>IF(data2!$B$2="要",data4!$EG$2,"")</f>
        <v>0</v>
      </c>
      <c r="C81" s="1174"/>
      <c r="D81" s="1174"/>
      <c r="E81" s="1174"/>
      <c r="F81" s="1174"/>
      <c r="G81" s="1174"/>
      <c r="H81" s="1174"/>
      <c r="I81" s="1174"/>
      <c r="J81" s="1174"/>
      <c r="K81" s="1174"/>
      <c r="L81" s="1174"/>
      <c r="M81" s="1175"/>
      <c r="N81" s="1179">
        <f>data5!$F$2+data5!$G$2+data5!$H$2</f>
        <v>0</v>
      </c>
      <c r="O81" s="1179"/>
      <c r="P81" s="1179"/>
      <c r="Q81" s="1179"/>
      <c r="R81" s="1179"/>
      <c r="S81" s="1179"/>
      <c r="T81" s="1179"/>
      <c r="U81" s="1179"/>
      <c r="V81" s="1179"/>
      <c r="W81" s="1179"/>
      <c r="X81" s="1179"/>
      <c r="Y81" s="1179"/>
      <c r="Z81" s="1180"/>
      <c r="AA81" s="1183">
        <f>data5!$I$2</f>
        <v>0</v>
      </c>
      <c r="AB81" s="1179"/>
      <c r="AC81" s="1179"/>
      <c r="AD81" s="1179"/>
      <c r="AE81" s="1179"/>
      <c r="AF81" s="1179"/>
      <c r="AG81" s="1179"/>
      <c r="AH81" s="1179"/>
      <c r="AI81" s="1179"/>
      <c r="AJ81" s="1179"/>
      <c r="AK81" s="1179"/>
      <c r="AL81" s="1179"/>
      <c r="AM81" s="1180"/>
      <c r="AN81" s="1179">
        <f>data5!$J$2</f>
        <v>0</v>
      </c>
      <c r="AO81" s="1179"/>
      <c r="AP81" s="1179"/>
      <c r="AQ81" s="1179"/>
      <c r="AR81" s="1179"/>
      <c r="AS81" s="1179"/>
      <c r="AT81" s="1179"/>
      <c r="AU81" s="1179"/>
      <c r="AV81" s="1179"/>
      <c r="AW81" s="1179"/>
      <c r="AX81" s="1179"/>
      <c r="AY81" s="1179"/>
      <c r="AZ81" s="1180"/>
      <c r="BA81" s="1185">
        <f>MIN(data5!$V$2,data5!$W$2)</f>
        <v>0</v>
      </c>
      <c r="BB81" s="1185"/>
      <c r="BC81" s="1185"/>
      <c r="BD81" s="1185"/>
      <c r="BE81" s="1185"/>
      <c r="BF81" s="1185"/>
      <c r="BG81" s="1185"/>
      <c r="BH81" s="1185"/>
      <c r="BI81" s="1185"/>
      <c r="BJ81" s="1185"/>
      <c r="BK81" s="1185"/>
      <c r="BL81" s="1185"/>
      <c r="BM81" s="1186"/>
      <c r="BN81" s="191"/>
      <c r="BO81" s="191"/>
      <c r="BP81" s="1309"/>
      <c r="BQ81" s="1173">
        <f>IF(data2!$B$2="要",data4!$EG$2,"")</f>
        <v>0</v>
      </c>
      <c r="BR81" s="1174"/>
      <c r="BS81" s="1174"/>
      <c r="BT81" s="1174"/>
      <c r="BU81" s="1174"/>
      <c r="BV81" s="1174"/>
      <c r="BW81" s="1174"/>
      <c r="BX81" s="1174"/>
      <c r="BY81" s="1174"/>
      <c r="BZ81" s="1174"/>
      <c r="CA81" s="1174"/>
      <c r="CB81" s="1175"/>
      <c r="CC81" s="1179">
        <f>data5!$F$2+data5!$G$2+data5!$H$2</f>
        <v>0</v>
      </c>
      <c r="CD81" s="1179"/>
      <c r="CE81" s="1179"/>
      <c r="CF81" s="1179"/>
      <c r="CG81" s="1179"/>
      <c r="CH81" s="1179"/>
      <c r="CI81" s="1179"/>
      <c r="CJ81" s="1179"/>
      <c r="CK81" s="1179"/>
      <c r="CL81" s="1179"/>
      <c r="CM81" s="1179"/>
      <c r="CN81" s="1179"/>
      <c r="CO81" s="1180"/>
      <c r="CP81" s="1183">
        <f>data5!$I$2</f>
        <v>0</v>
      </c>
      <c r="CQ81" s="1179"/>
      <c r="CR81" s="1179"/>
      <c r="CS81" s="1179"/>
      <c r="CT81" s="1179"/>
      <c r="CU81" s="1179"/>
      <c r="CV81" s="1179"/>
      <c r="CW81" s="1179"/>
      <c r="CX81" s="1179"/>
      <c r="CY81" s="1179"/>
      <c r="CZ81" s="1179"/>
      <c r="DA81" s="1179"/>
      <c r="DB81" s="1180"/>
      <c r="DC81" s="1179">
        <f>data5!$J$2</f>
        <v>0</v>
      </c>
      <c r="DD81" s="1179"/>
      <c r="DE81" s="1179"/>
      <c r="DF81" s="1179"/>
      <c r="DG81" s="1179"/>
      <c r="DH81" s="1179"/>
      <c r="DI81" s="1179"/>
      <c r="DJ81" s="1179"/>
      <c r="DK81" s="1179"/>
      <c r="DL81" s="1179"/>
      <c r="DM81" s="1179"/>
      <c r="DN81" s="1179"/>
      <c r="DO81" s="1180"/>
      <c r="DP81" s="1185">
        <f>MIN(data5!$V$2,data5!$W$2)</f>
        <v>0</v>
      </c>
      <c r="DQ81" s="1185"/>
      <c r="DR81" s="1185"/>
      <c r="DS81" s="1185"/>
      <c r="DT81" s="1185"/>
      <c r="DU81" s="1185"/>
      <c r="DV81" s="1185"/>
      <c r="DW81" s="1185"/>
      <c r="DX81" s="1185"/>
      <c r="DY81" s="1185"/>
      <c r="DZ81" s="1185"/>
      <c r="EA81" s="1185"/>
      <c r="EB81" s="1186"/>
    </row>
    <row r="82" spans="1:132" ht="9.75" customHeight="1" x14ac:dyDescent="0.25">
      <c r="A82" s="1309"/>
      <c r="B82" s="1176"/>
      <c r="C82" s="1177"/>
      <c r="D82" s="1177"/>
      <c r="E82" s="1177"/>
      <c r="F82" s="1177"/>
      <c r="G82" s="1177"/>
      <c r="H82" s="1177"/>
      <c r="I82" s="1177"/>
      <c r="J82" s="1177"/>
      <c r="K82" s="1177"/>
      <c r="L82" s="1177"/>
      <c r="M82" s="1178"/>
      <c r="N82" s="1181"/>
      <c r="O82" s="1181"/>
      <c r="P82" s="1181"/>
      <c r="Q82" s="1181"/>
      <c r="R82" s="1181"/>
      <c r="S82" s="1181"/>
      <c r="T82" s="1181"/>
      <c r="U82" s="1181"/>
      <c r="V82" s="1181"/>
      <c r="W82" s="1181"/>
      <c r="X82" s="1181"/>
      <c r="Y82" s="1181"/>
      <c r="Z82" s="1182"/>
      <c r="AA82" s="1184"/>
      <c r="AB82" s="1181"/>
      <c r="AC82" s="1181"/>
      <c r="AD82" s="1181"/>
      <c r="AE82" s="1181"/>
      <c r="AF82" s="1181"/>
      <c r="AG82" s="1181"/>
      <c r="AH82" s="1181"/>
      <c r="AI82" s="1181"/>
      <c r="AJ82" s="1181"/>
      <c r="AK82" s="1181"/>
      <c r="AL82" s="1181"/>
      <c r="AM82" s="1182"/>
      <c r="AN82" s="1181"/>
      <c r="AO82" s="1181"/>
      <c r="AP82" s="1181"/>
      <c r="AQ82" s="1181"/>
      <c r="AR82" s="1181"/>
      <c r="AS82" s="1181"/>
      <c r="AT82" s="1181"/>
      <c r="AU82" s="1181"/>
      <c r="AV82" s="1181"/>
      <c r="AW82" s="1181"/>
      <c r="AX82" s="1181"/>
      <c r="AY82" s="1181"/>
      <c r="AZ82" s="1182"/>
      <c r="BA82" s="1187"/>
      <c r="BB82" s="1187"/>
      <c r="BC82" s="1187"/>
      <c r="BD82" s="1187"/>
      <c r="BE82" s="1187"/>
      <c r="BF82" s="1187"/>
      <c r="BG82" s="1187"/>
      <c r="BH82" s="1187"/>
      <c r="BI82" s="1187"/>
      <c r="BJ82" s="1187"/>
      <c r="BK82" s="1187"/>
      <c r="BL82" s="1187"/>
      <c r="BM82" s="1188"/>
      <c r="BN82" s="191"/>
      <c r="BO82" s="191"/>
      <c r="BP82" s="1309"/>
      <c r="BQ82" s="1176"/>
      <c r="BR82" s="1177"/>
      <c r="BS82" s="1177"/>
      <c r="BT82" s="1177"/>
      <c r="BU82" s="1177"/>
      <c r="BV82" s="1177"/>
      <c r="BW82" s="1177"/>
      <c r="BX82" s="1177"/>
      <c r="BY82" s="1177"/>
      <c r="BZ82" s="1177"/>
      <c r="CA82" s="1177"/>
      <c r="CB82" s="1178"/>
      <c r="CC82" s="1181"/>
      <c r="CD82" s="1181"/>
      <c r="CE82" s="1181"/>
      <c r="CF82" s="1181"/>
      <c r="CG82" s="1181"/>
      <c r="CH82" s="1181"/>
      <c r="CI82" s="1181"/>
      <c r="CJ82" s="1181"/>
      <c r="CK82" s="1181"/>
      <c r="CL82" s="1181"/>
      <c r="CM82" s="1181"/>
      <c r="CN82" s="1181"/>
      <c r="CO82" s="1182"/>
      <c r="CP82" s="1184"/>
      <c r="CQ82" s="1181"/>
      <c r="CR82" s="1181"/>
      <c r="CS82" s="1181"/>
      <c r="CT82" s="1181"/>
      <c r="CU82" s="1181"/>
      <c r="CV82" s="1181"/>
      <c r="CW82" s="1181"/>
      <c r="CX82" s="1181"/>
      <c r="CY82" s="1181"/>
      <c r="CZ82" s="1181"/>
      <c r="DA82" s="1181"/>
      <c r="DB82" s="1182"/>
      <c r="DC82" s="1181"/>
      <c r="DD82" s="1181"/>
      <c r="DE82" s="1181"/>
      <c r="DF82" s="1181"/>
      <c r="DG82" s="1181"/>
      <c r="DH82" s="1181"/>
      <c r="DI82" s="1181"/>
      <c r="DJ82" s="1181"/>
      <c r="DK82" s="1181"/>
      <c r="DL82" s="1181"/>
      <c r="DM82" s="1181"/>
      <c r="DN82" s="1181"/>
      <c r="DO82" s="1182"/>
      <c r="DP82" s="1187"/>
      <c r="DQ82" s="1187"/>
      <c r="DR82" s="1187"/>
      <c r="DS82" s="1187"/>
      <c r="DT82" s="1187"/>
      <c r="DU82" s="1187"/>
      <c r="DV82" s="1187"/>
      <c r="DW82" s="1187"/>
      <c r="DX82" s="1187"/>
      <c r="DY82" s="1187"/>
      <c r="DZ82" s="1187"/>
      <c r="EA82" s="1187"/>
      <c r="EB82" s="1188"/>
    </row>
    <row r="83" spans="1:132" ht="17.25" customHeight="1" x14ac:dyDescent="0.25">
      <c r="A83" s="1309"/>
      <c r="B83" s="879" t="s">
        <v>130</v>
      </c>
      <c r="C83" s="880"/>
      <c r="D83" s="880"/>
      <c r="E83" s="880"/>
      <c r="F83" s="621"/>
      <c r="G83" s="881" t="str">
        <f>IF(data2!$B$2="要","","年末調整未済")</f>
        <v/>
      </c>
      <c r="H83" s="881"/>
      <c r="I83" s="881"/>
      <c r="J83" s="881"/>
      <c r="K83" s="881"/>
      <c r="L83" s="881"/>
      <c r="M83" s="881"/>
      <c r="N83" s="881"/>
      <c r="O83" s="881"/>
      <c r="P83" s="881"/>
      <c r="Q83" s="881"/>
      <c r="R83" s="622"/>
      <c r="S83" s="882" t="str">
        <f>IF(data4!$AK$2="","","(1)")</f>
        <v/>
      </c>
      <c r="T83" s="882"/>
      <c r="U83" s="883">
        <f>data4!$AK$2</f>
        <v>0</v>
      </c>
      <c r="V83" s="883"/>
      <c r="W83" s="883"/>
      <c r="X83" s="883"/>
      <c r="Y83" s="883"/>
      <c r="Z83" s="883"/>
      <c r="AA83" s="884"/>
      <c r="AB83" s="884"/>
      <c r="AC83" s="874">
        <f>data4!$CO$2</f>
        <v>0</v>
      </c>
      <c r="AD83" s="874"/>
      <c r="AE83" s="874"/>
      <c r="AF83" s="874"/>
      <c r="AG83" s="874"/>
      <c r="AH83" s="874"/>
      <c r="AI83" s="623"/>
      <c r="AJ83" s="885" t="str">
        <f>IF(data4!$AL$2="","","(2)")</f>
        <v/>
      </c>
      <c r="AK83" s="885"/>
      <c r="AL83" s="884">
        <f>data4!$AL$2</f>
        <v>0</v>
      </c>
      <c r="AM83" s="884"/>
      <c r="AN83" s="884"/>
      <c r="AO83" s="884"/>
      <c r="AP83" s="884"/>
      <c r="AQ83" s="884"/>
      <c r="AR83" s="884"/>
      <c r="AS83" s="884"/>
      <c r="AT83" s="874">
        <f>data4!$CP$2</f>
        <v>0</v>
      </c>
      <c r="AU83" s="874"/>
      <c r="AV83" s="874"/>
      <c r="AW83" s="874"/>
      <c r="AX83" s="874"/>
      <c r="AY83" s="874"/>
      <c r="AZ83" s="183"/>
      <c r="BA83" s="183"/>
      <c r="BB83" s="183"/>
      <c r="BC83" s="183"/>
      <c r="BD83" s="183"/>
      <c r="BE83" s="183"/>
      <c r="BF83" s="183"/>
      <c r="BG83" s="183"/>
      <c r="BH83" s="183"/>
      <c r="BI83" s="183"/>
      <c r="BJ83" s="183"/>
      <c r="BK83" s="183"/>
      <c r="BL83" s="621"/>
      <c r="BM83" s="624"/>
      <c r="BN83" s="191"/>
      <c r="BO83" s="191"/>
      <c r="BP83" s="1309"/>
      <c r="BQ83" s="879" t="s">
        <v>130</v>
      </c>
      <c r="BR83" s="880"/>
      <c r="BS83" s="880"/>
      <c r="BT83" s="880"/>
      <c r="BU83" s="621"/>
      <c r="BV83" s="881" t="str">
        <f>IF(data2!$B$2="要","","年末調整未済")</f>
        <v/>
      </c>
      <c r="BW83" s="881"/>
      <c r="BX83" s="881"/>
      <c r="BY83" s="881"/>
      <c r="BZ83" s="881"/>
      <c r="CA83" s="881"/>
      <c r="CB83" s="881"/>
      <c r="CC83" s="881"/>
      <c r="CD83" s="881"/>
      <c r="CE83" s="881"/>
      <c r="CF83" s="881"/>
      <c r="CG83" s="622"/>
      <c r="CH83" s="882" t="str">
        <f>IF(data4!$AK$2="","","(1)")</f>
        <v/>
      </c>
      <c r="CI83" s="882"/>
      <c r="CJ83" s="883">
        <f>data4!$AK$2</f>
        <v>0</v>
      </c>
      <c r="CK83" s="883"/>
      <c r="CL83" s="883"/>
      <c r="CM83" s="883"/>
      <c r="CN83" s="883"/>
      <c r="CO83" s="883"/>
      <c r="CP83" s="884"/>
      <c r="CQ83" s="884"/>
      <c r="CR83" s="874">
        <f>data4!$CO$2</f>
        <v>0</v>
      </c>
      <c r="CS83" s="874"/>
      <c r="CT83" s="874"/>
      <c r="CU83" s="874"/>
      <c r="CV83" s="874"/>
      <c r="CW83" s="874"/>
      <c r="CX83" s="623"/>
      <c r="CY83" s="885" t="str">
        <f>IF(data4!$AL$2="","","(2)")</f>
        <v/>
      </c>
      <c r="CZ83" s="885"/>
      <c r="DA83" s="884">
        <f>data4!$AL$2</f>
        <v>0</v>
      </c>
      <c r="DB83" s="884"/>
      <c r="DC83" s="884"/>
      <c r="DD83" s="884"/>
      <c r="DE83" s="884"/>
      <c r="DF83" s="884"/>
      <c r="DG83" s="884"/>
      <c r="DH83" s="884"/>
      <c r="DI83" s="874">
        <f>data4!$CP$2</f>
        <v>0</v>
      </c>
      <c r="DJ83" s="874"/>
      <c r="DK83" s="874"/>
      <c r="DL83" s="874"/>
      <c r="DM83" s="874"/>
      <c r="DN83" s="874"/>
      <c r="DO83" s="183"/>
      <c r="DP83" s="183"/>
      <c r="DQ83" s="183"/>
      <c r="DR83" s="183"/>
      <c r="DS83" s="183"/>
      <c r="DT83" s="183"/>
      <c r="DU83" s="183"/>
      <c r="DV83" s="183"/>
      <c r="DW83" s="183"/>
      <c r="DX83" s="183"/>
      <c r="DY83" s="183"/>
      <c r="DZ83" s="183"/>
      <c r="EA83" s="621"/>
      <c r="EB83" s="624"/>
    </row>
    <row r="84" spans="1:132" ht="17.25" customHeight="1" x14ac:dyDescent="0.25">
      <c r="A84" s="1309"/>
      <c r="B84" s="875"/>
      <c r="C84" s="876"/>
      <c r="D84" s="876"/>
      <c r="E84" s="876"/>
      <c r="F84" s="886"/>
      <c r="G84" s="886"/>
      <c r="H84" s="886"/>
      <c r="I84" s="886"/>
      <c r="J84" s="886"/>
      <c r="K84" s="886"/>
      <c r="L84" s="886"/>
      <c r="M84" s="886"/>
      <c r="N84" s="886"/>
      <c r="O84" s="886"/>
      <c r="P84" s="886"/>
      <c r="Q84" s="886"/>
      <c r="R84" s="886"/>
      <c r="S84" s="886"/>
      <c r="T84" s="886"/>
      <c r="U84" s="886"/>
      <c r="V84" s="886"/>
      <c r="W84" s="887"/>
      <c r="X84" s="887"/>
      <c r="Y84" s="887"/>
      <c r="Z84" s="887"/>
      <c r="AA84" s="887"/>
      <c r="AB84" s="888"/>
      <c r="AC84" s="888"/>
      <c r="AD84" s="888"/>
      <c r="AE84" s="888"/>
      <c r="AF84" s="888"/>
      <c r="AG84" s="888"/>
      <c r="AH84" s="888"/>
      <c r="AI84" s="888"/>
      <c r="AJ84" s="888"/>
      <c r="AK84" s="888"/>
      <c r="AL84" s="887"/>
      <c r="AM84" s="887"/>
      <c r="AN84" s="887"/>
      <c r="AO84" s="887"/>
      <c r="AP84" s="887"/>
      <c r="AQ84" s="888"/>
      <c r="AR84" s="888"/>
      <c r="AS84" s="625"/>
      <c r="AT84" s="888"/>
      <c r="AU84" s="888"/>
      <c r="AV84" s="888"/>
      <c r="AW84" s="888"/>
      <c r="AX84" s="888"/>
      <c r="AY84" s="888"/>
      <c r="AZ84" s="888"/>
      <c r="BA84" s="888"/>
      <c r="BB84" s="888"/>
      <c r="BC84" s="888"/>
      <c r="BD84" s="888"/>
      <c r="BE84" s="888"/>
      <c r="BF84" s="888"/>
      <c r="BG84" s="625"/>
      <c r="BH84" s="625"/>
      <c r="BI84" s="625"/>
      <c r="BJ84" s="625"/>
      <c r="BK84" s="625"/>
      <c r="BL84" s="625"/>
      <c r="BM84" s="626"/>
      <c r="BN84" s="191"/>
      <c r="BO84" s="191"/>
      <c r="BP84" s="1309"/>
      <c r="BQ84" s="875"/>
      <c r="BR84" s="876"/>
      <c r="BS84" s="876"/>
      <c r="BT84" s="876"/>
      <c r="BU84" s="886"/>
      <c r="BV84" s="886"/>
      <c r="BW84" s="886"/>
      <c r="BX84" s="886"/>
      <c r="BY84" s="886"/>
      <c r="BZ84" s="886"/>
      <c r="CA84" s="886"/>
      <c r="CB84" s="886"/>
      <c r="CC84" s="886"/>
      <c r="CD84" s="886"/>
      <c r="CE84" s="886"/>
      <c r="CF84" s="886"/>
      <c r="CG84" s="886"/>
      <c r="CH84" s="886"/>
      <c r="CI84" s="886"/>
      <c r="CJ84" s="886"/>
      <c r="CK84" s="886"/>
      <c r="CL84" s="887"/>
      <c r="CM84" s="887"/>
      <c r="CN84" s="887"/>
      <c r="CO84" s="887"/>
      <c r="CP84" s="887"/>
      <c r="CQ84" s="888"/>
      <c r="CR84" s="888"/>
      <c r="CS84" s="888"/>
      <c r="CT84" s="888"/>
      <c r="CU84" s="888"/>
      <c r="CV84" s="888"/>
      <c r="CW84" s="888"/>
      <c r="CX84" s="888"/>
      <c r="CY84" s="888"/>
      <c r="CZ84" s="888"/>
      <c r="DA84" s="887"/>
      <c r="DB84" s="887"/>
      <c r="DC84" s="887"/>
      <c r="DD84" s="887"/>
      <c r="DE84" s="887"/>
      <c r="DF84" s="888"/>
      <c r="DG84" s="888"/>
      <c r="DH84" s="625"/>
      <c r="DI84" s="888"/>
      <c r="DJ84" s="888"/>
      <c r="DK84" s="888"/>
      <c r="DL84" s="888"/>
      <c r="DM84" s="888"/>
      <c r="DN84" s="888"/>
      <c r="DO84" s="888"/>
      <c r="DP84" s="888"/>
      <c r="DQ84" s="888"/>
      <c r="DR84" s="888"/>
      <c r="DS84" s="888"/>
      <c r="DT84" s="888"/>
      <c r="DU84" s="888"/>
      <c r="DV84" s="625"/>
      <c r="DW84" s="625"/>
      <c r="DX84" s="625"/>
      <c r="DY84" s="625"/>
      <c r="DZ84" s="625"/>
      <c r="EA84" s="625"/>
      <c r="EB84" s="626"/>
    </row>
    <row r="85" spans="1:132" ht="17.25" customHeight="1" x14ac:dyDescent="0.25">
      <c r="A85" s="191"/>
      <c r="B85" s="875"/>
      <c r="C85" s="876"/>
      <c r="D85" s="876"/>
      <c r="E85" s="876"/>
      <c r="F85" s="889">
        <f>data4!$DR$2</f>
        <v>0</v>
      </c>
      <c r="G85" s="889"/>
      <c r="H85" s="889"/>
      <c r="I85" s="889"/>
      <c r="J85" s="889"/>
      <c r="K85" s="889"/>
      <c r="L85" s="889"/>
      <c r="M85" s="889"/>
      <c r="N85" s="889"/>
      <c r="O85" s="889"/>
      <c r="P85" s="889"/>
      <c r="Q85" s="889"/>
      <c r="R85" s="889"/>
      <c r="S85" s="889"/>
      <c r="T85" s="889"/>
      <c r="U85" s="889"/>
      <c r="V85" s="889"/>
      <c r="W85" s="889"/>
      <c r="X85" s="889"/>
      <c r="Y85" s="889"/>
      <c r="Z85" s="889"/>
      <c r="AA85" s="889"/>
      <c r="AB85" s="889"/>
      <c r="AC85" s="889"/>
      <c r="AD85" s="889"/>
      <c r="AE85" s="889"/>
      <c r="AF85" s="889"/>
      <c r="AG85" s="889"/>
      <c r="AH85" s="889"/>
      <c r="AI85" s="889"/>
      <c r="AJ85" s="889"/>
      <c r="AK85" s="889"/>
      <c r="AL85" s="889"/>
      <c r="AM85" s="889"/>
      <c r="AN85" s="889"/>
      <c r="AO85" s="889"/>
      <c r="AP85" s="889"/>
      <c r="AQ85" s="889"/>
      <c r="AR85" s="889"/>
      <c r="AS85" s="889"/>
      <c r="AT85" s="889"/>
      <c r="AU85" s="889"/>
      <c r="AV85" s="889"/>
      <c r="AW85" s="889"/>
      <c r="AX85" s="889"/>
      <c r="AY85" s="889"/>
      <c r="AZ85" s="889"/>
      <c r="BA85" s="889"/>
      <c r="BB85" s="889"/>
      <c r="BC85" s="889"/>
      <c r="BD85" s="889"/>
      <c r="BE85" s="889"/>
      <c r="BF85" s="889"/>
      <c r="BG85" s="889"/>
      <c r="BH85" s="889"/>
      <c r="BI85" s="889"/>
      <c r="BJ85" s="889"/>
      <c r="BK85" s="889"/>
      <c r="BL85" s="889"/>
      <c r="BM85" s="890"/>
      <c r="BN85" s="191"/>
      <c r="BO85" s="191"/>
      <c r="BP85" s="191"/>
      <c r="BQ85" s="875"/>
      <c r="BR85" s="876"/>
      <c r="BS85" s="876"/>
      <c r="BT85" s="876"/>
      <c r="BU85" s="889">
        <f>data4!$DR$2</f>
        <v>0</v>
      </c>
      <c r="BV85" s="889"/>
      <c r="BW85" s="889"/>
      <c r="BX85" s="889"/>
      <c r="BY85" s="889"/>
      <c r="BZ85" s="889"/>
      <c r="CA85" s="889"/>
      <c r="CB85" s="889"/>
      <c r="CC85" s="889"/>
      <c r="CD85" s="889"/>
      <c r="CE85" s="889"/>
      <c r="CF85" s="889"/>
      <c r="CG85" s="889"/>
      <c r="CH85" s="889"/>
      <c r="CI85" s="889"/>
      <c r="CJ85" s="889"/>
      <c r="CK85" s="889"/>
      <c r="CL85" s="889"/>
      <c r="CM85" s="889"/>
      <c r="CN85" s="889"/>
      <c r="CO85" s="889"/>
      <c r="CP85" s="889"/>
      <c r="CQ85" s="889"/>
      <c r="CR85" s="889"/>
      <c r="CS85" s="889"/>
      <c r="CT85" s="889"/>
      <c r="CU85" s="889"/>
      <c r="CV85" s="889"/>
      <c r="CW85" s="889"/>
      <c r="CX85" s="889"/>
      <c r="CY85" s="889"/>
      <c r="CZ85" s="889"/>
      <c r="DA85" s="889"/>
      <c r="DB85" s="889"/>
      <c r="DC85" s="889"/>
      <c r="DD85" s="889"/>
      <c r="DE85" s="889"/>
      <c r="DF85" s="889"/>
      <c r="DG85" s="889"/>
      <c r="DH85" s="889"/>
      <c r="DI85" s="889"/>
      <c r="DJ85" s="889"/>
      <c r="DK85" s="889"/>
      <c r="DL85" s="889"/>
      <c r="DM85" s="889"/>
      <c r="DN85" s="889"/>
      <c r="DO85" s="889"/>
      <c r="DP85" s="889"/>
      <c r="DQ85" s="889"/>
      <c r="DR85" s="889"/>
      <c r="DS85" s="889"/>
      <c r="DT85" s="889"/>
      <c r="DU85" s="889"/>
      <c r="DV85" s="889"/>
      <c r="DW85" s="889"/>
      <c r="DX85" s="889"/>
      <c r="DY85" s="889"/>
      <c r="DZ85" s="889"/>
      <c r="EA85" s="889"/>
      <c r="EB85" s="890"/>
    </row>
    <row r="86" spans="1:132" ht="17.25" customHeight="1" x14ac:dyDescent="0.25">
      <c r="A86" s="191"/>
      <c r="B86" s="875"/>
      <c r="C86" s="876"/>
      <c r="D86" s="876"/>
      <c r="E86" s="876"/>
      <c r="F86" s="889"/>
      <c r="G86" s="889"/>
      <c r="H86" s="889"/>
      <c r="I86" s="889"/>
      <c r="J86" s="889"/>
      <c r="K86" s="889"/>
      <c r="L86" s="889"/>
      <c r="M86" s="889"/>
      <c r="N86" s="889"/>
      <c r="O86" s="889"/>
      <c r="P86" s="889"/>
      <c r="Q86" s="889"/>
      <c r="R86" s="889"/>
      <c r="S86" s="889"/>
      <c r="T86" s="889"/>
      <c r="U86" s="889"/>
      <c r="V86" s="889"/>
      <c r="W86" s="889"/>
      <c r="X86" s="889"/>
      <c r="Y86" s="889"/>
      <c r="Z86" s="889"/>
      <c r="AA86" s="889"/>
      <c r="AB86" s="889"/>
      <c r="AC86" s="889"/>
      <c r="AD86" s="889"/>
      <c r="AE86" s="889"/>
      <c r="AF86" s="889"/>
      <c r="AG86" s="889"/>
      <c r="AH86" s="889"/>
      <c r="AI86" s="889"/>
      <c r="AJ86" s="889"/>
      <c r="AK86" s="889"/>
      <c r="AL86" s="889"/>
      <c r="AM86" s="889"/>
      <c r="AN86" s="889"/>
      <c r="AO86" s="889"/>
      <c r="AP86" s="889"/>
      <c r="AQ86" s="889"/>
      <c r="AR86" s="889"/>
      <c r="AS86" s="889"/>
      <c r="AT86" s="889"/>
      <c r="AU86" s="889"/>
      <c r="AV86" s="889"/>
      <c r="AW86" s="889"/>
      <c r="AX86" s="889"/>
      <c r="AY86" s="889"/>
      <c r="AZ86" s="889"/>
      <c r="BA86" s="889"/>
      <c r="BB86" s="889"/>
      <c r="BC86" s="889"/>
      <c r="BD86" s="889"/>
      <c r="BE86" s="889"/>
      <c r="BF86" s="889"/>
      <c r="BG86" s="889"/>
      <c r="BH86" s="889"/>
      <c r="BI86" s="889"/>
      <c r="BJ86" s="889"/>
      <c r="BK86" s="889"/>
      <c r="BL86" s="889"/>
      <c r="BM86" s="890"/>
      <c r="BN86" s="191"/>
      <c r="BO86" s="191"/>
      <c r="BP86" s="191"/>
      <c r="BQ86" s="875"/>
      <c r="BR86" s="876"/>
      <c r="BS86" s="876"/>
      <c r="BT86" s="876"/>
      <c r="BU86" s="889"/>
      <c r="BV86" s="889"/>
      <c r="BW86" s="889"/>
      <c r="BX86" s="889"/>
      <c r="BY86" s="889"/>
      <c r="BZ86" s="889"/>
      <c r="CA86" s="889"/>
      <c r="CB86" s="889"/>
      <c r="CC86" s="889"/>
      <c r="CD86" s="889"/>
      <c r="CE86" s="889"/>
      <c r="CF86" s="889"/>
      <c r="CG86" s="889"/>
      <c r="CH86" s="889"/>
      <c r="CI86" s="889"/>
      <c r="CJ86" s="889"/>
      <c r="CK86" s="889"/>
      <c r="CL86" s="889"/>
      <c r="CM86" s="889"/>
      <c r="CN86" s="889"/>
      <c r="CO86" s="889"/>
      <c r="CP86" s="889"/>
      <c r="CQ86" s="889"/>
      <c r="CR86" s="889"/>
      <c r="CS86" s="889"/>
      <c r="CT86" s="889"/>
      <c r="CU86" s="889"/>
      <c r="CV86" s="889"/>
      <c r="CW86" s="889"/>
      <c r="CX86" s="889"/>
      <c r="CY86" s="889"/>
      <c r="CZ86" s="889"/>
      <c r="DA86" s="889"/>
      <c r="DB86" s="889"/>
      <c r="DC86" s="889"/>
      <c r="DD86" s="889"/>
      <c r="DE86" s="889"/>
      <c r="DF86" s="889"/>
      <c r="DG86" s="889"/>
      <c r="DH86" s="889"/>
      <c r="DI86" s="889"/>
      <c r="DJ86" s="889"/>
      <c r="DK86" s="889"/>
      <c r="DL86" s="889"/>
      <c r="DM86" s="889"/>
      <c r="DN86" s="889"/>
      <c r="DO86" s="889"/>
      <c r="DP86" s="889"/>
      <c r="DQ86" s="889"/>
      <c r="DR86" s="889"/>
      <c r="DS86" s="889"/>
      <c r="DT86" s="889"/>
      <c r="DU86" s="889"/>
      <c r="DV86" s="889"/>
      <c r="DW86" s="889"/>
      <c r="DX86" s="889"/>
      <c r="DY86" s="889"/>
      <c r="DZ86" s="889"/>
      <c r="EA86" s="889"/>
      <c r="EB86" s="890"/>
    </row>
    <row r="87" spans="1:132" ht="32.25" customHeight="1" x14ac:dyDescent="0.25">
      <c r="A87" s="191"/>
      <c r="B87" s="877"/>
      <c r="C87" s="878"/>
      <c r="D87" s="878"/>
      <c r="E87" s="878"/>
      <c r="F87" s="891"/>
      <c r="G87" s="891"/>
      <c r="H87" s="891"/>
      <c r="I87" s="891"/>
      <c r="J87" s="891"/>
      <c r="K87" s="891"/>
      <c r="L87" s="891"/>
      <c r="M87" s="891"/>
      <c r="N87" s="891"/>
      <c r="O87" s="891"/>
      <c r="P87" s="891"/>
      <c r="Q87" s="891"/>
      <c r="R87" s="891"/>
      <c r="S87" s="891"/>
      <c r="T87" s="891"/>
      <c r="U87" s="891"/>
      <c r="V87" s="891"/>
      <c r="W87" s="891"/>
      <c r="X87" s="891"/>
      <c r="Y87" s="891"/>
      <c r="Z87" s="891"/>
      <c r="AA87" s="891"/>
      <c r="AB87" s="891"/>
      <c r="AC87" s="891"/>
      <c r="AD87" s="891"/>
      <c r="AE87" s="891"/>
      <c r="AF87" s="891"/>
      <c r="AG87" s="891"/>
      <c r="AH87" s="891"/>
      <c r="AI87" s="891"/>
      <c r="AJ87" s="891"/>
      <c r="AK87" s="891"/>
      <c r="AL87" s="891"/>
      <c r="AM87" s="891"/>
      <c r="AN87" s="891"/>
      <c r="AO87" s="891"/>
      <c r="AP87" s="891"/>
      <c r="AQ87" s="891"/>
      <c r="AR87" s="891"/>
      <c r="AS87" s="891"/>
      <c r="AT87" s="891"/>
      <c r="AU87" s="891"/>
      <c r="AV87" s="891"/>
      <c r="AW87" s="891"/>
      <c r="AX87" s="891"/>
      <c r="AY87" s="891"/>
      <c r="AZ87" s="891"/>
      <c r="BA87" s="891"/>
      <c r="BB87" s="891"/>
      <c r="BC87" s="891"/>
      <c r="BD87" s="891"/>
      <c r="BE87" s="891"/>
      <c r="BF87" s="891"/>
      <c r="BG87" s="891"/>
      <c r="BH87" s="891"/>
      <c r="BI87" s="891"/>
      <c r="BJ87" s="891"/>
      <c r="BK87" s="891"/>
      <c r="BL87" s="891"/>
      <c r="BM87" s="892"/>
      <c r="BN87" s="191"/>
      <c r="BO87" s="191"/>
      <c r="BP87" s="191"/>
      <c r="BQ87" s="877"/>
      <c r="BR87" s="878"/>
      <c r="BS87" s="878"/>
      <c r="BT87" s="878"/>
      <c r="BU87" s="891"/>
      <c r="BV87" s="891"/>
      <c r="BW87" s="891"/>
      <c r="BX87" s="891"/>
      <c r="BY87" s="891"/>
      <c r="BZ87" s="891"/>
      <c r="CA87" s="891"/>
      <c r="CB87" s="891"/>
      <c r="CC87" s="891"/>
      <c r="CD87" s="891"/>
      <c r="CE87" s="891"/>
      <c r="CF87" s="891"/>
      <c r="CG87" s="891"/>
      <c r="CH87" s="891"/>
      <c r="CI87" s="891"/>
      <c r="CJ87" s="891"/>
      <c r="CK87" s="891"/>
      <c r="CL87" s="891"/>
      <c r="CM87" s="891"/>
      <c r="CN87" s="891"/>
      <c r="CO87" s="891"/>
      <c r="CP87" s="891"/>
      <c r="CQ87" s="891"/>
      <c r="CR87" s="891"/>
      <c r="CS87" s="891"/>
      <c r="CT87" s="891"/>
      <c r="CU87" s="891"/>
      <c r="CV87" s="891"/>
      <c r="CW87" s="891"/>
      <c r="CX87" s="891"/>
      <c r="CY87" s="891"/>
      <c r="CZ87" s="891"/>
      <c r="DA87" s="891"/>
      <c r="DB87" s="891"/>
      <c r="DC87" s="891"/>
      <c r="DD87" s="891"/>
      <c r="DE87" s="891"/>
      <c r="DF87" s="891"/>
      <c r="DG87" s="891"/>
      <c r="DH87" s="891"/>
      <c r="DI87" s="891"/>
      <c r="DJ87" s="891"/>
      <c r="DK87" s="891"/>
      <c r="DL87" s="891"/>
      <c r="DM87" s="891"/>
      <c r="DN87" s="891"/>
      <c r="DO87" s="891"/>
      <c r="DP87" s="891"/>
      <c r="DQ87" s="891"/>
      <c r="DR87" s="891"/>
      <c r="DS87" s="891"/>
      <c r="DT87" s="891"/>
      <c r="DU87" s="891"/>
      <c r="DV87" s="891"/>
      <c r="DW87" s="891"/>
      <c r="DX87" s="891"/>
      <c r="DY87" s="891"/>
      <c r="DZ87" s="891"/>
      <c r="EA87" s="891"/>
      <c r="EB87" s="892"/>
    </row>
    <row r="88" spans="1:132" ht="15" customHeight="1" x14ac:dyDescent="0.25">
      <c r="A88" s="191"/>
      <c r="B88" s="893" t="s">
        <v>626</v>
      </c>
      <c r="C88" s="894"/>
      <c r="D88" s="894"/>
      <c r="E88" s="894"/>
      <c r="F88" s="746" t="s">
        <v>78</v>
      </c>
      <c r="G88" s="747"/>
      <c r="H88" s="747"/>
      <c r="I88" s="747"/>
      <c r="J88" s="747"/>
      <c r="K88" s="627"/>
      <c r="L88" s="628"/>
      <c r="M88" s="628"/>
      <c r="N88" s="628"/>
      <c r="O88" s="628"/>
      <c r="P88" s="628"/>
      <c r="Q88" s="629" t="s">
        <v>0</v>
      </c>
      <c r="R88" s="746" t="s">
        <v>79</v>
      </c>
      <c r="S88" s="747"/>
      <c r="T88" s="747"/>
      <c r="U88" s="747"/>
      <c r="V88" s="747"/>
      <c r="W88" s="627"/>
      <c r="X88" s="628"/>
      <c r="Y88" s="628"/>
      <c r="Z88" s="628"/>
      <c r="AA88" s="628"/>
      <c r="AB88" s="628"/>
      <c r="AC88" s="629" t="s">
        <v>0</v>
      </c>
      <c r="AD88" s="746" t="s">
        <v>131</v>
      </c>
      <c r="AE88" s="747"/>
      <c r="AF88" s="747"/>
      <c r="AG88" s="747"/>
      <c r="AH88" s="747"/>
      <c r="AI88" s="627"/>
      <c r="AJ88" s="628"/>
      <c r="AK88" s="628"/>
      <c r="AL88" s="628"/>
      <c r="AM88" s="628"/>
      <c r="AN88" s="628"/>
      <c r="AO88" s="629" t="s">
        <v>0</v>
      </c>
      <c r="AP88" s="746" t="s">
        <v>166</v>
      </c>
      <c r="AQ88" s="747"/>
      <c r="AR88" s="747"/>
      <c r="AS88" s="747"/>
      <c r="AT88" s="747"/>
      <c r="AU88" s="627"/>
      <c r="AV88" s="628"/>
      <c r="AW88" s="628"/>
      <c r="AX88" s="628"/>
      <c r="AY88" s="628"/>
      <c r="AZ88" s="628"/>
      <c r="BA88" s="629" t="s">
        <v>0</v>
      </c>
      <c r="BB88" s="746" t="s">
        <v>167</v>
      </c>
      <c r="BC88" s="747"/>
      <c r="BD88" s="747"/>
      <c r="BE88" s="747"/>
      <c r="BF88" s="747"/>
      <c r="BG88" s="627"/>
      <c r="BH88" s="628"/>
      <c r="BI88" s="628"/>
      <c r="BJ88" s="628"/>
      <c r="BK88" s="628"/>
      <c r="BL88" s="628"/>
      <c r="BM88" s="629" t="s">
        <v>0</v>
      </c>
      <c r="BN88" s="191"/>
      <c r="BO88" s="191"/>
      <c r="BP88" s="191"/>
      <c r="BQ88" s="893" t="s">
        <v>626</v>
      </c>
      <c r="BR88" s="894"/>
      <c r="BS88" s="894"/>
      <c r="BT88" s="894"/>
      <c r="BU88" s="746" t="s">
        <v>78</v>
      </c>
      <c r="BV88" s="747"/>
      <c r="BW88" s="747"/>
      <c r="BX88" s="747"/>
      <c r="BY88" s="747"/>
      <c r="BZ88" s="627"/>
      <c r="CA88" s="628"/>
      <c r="CB88" s="628"/>
      <c r="CC88" s="628"/>
      <c r="CD88" s="628"/>
      <c r="CE88" s="628"/>
      <c r="CF88" s="629" t="s">
        <v>0</v>
      </c>
      <c r="CG88" s="746" t="s">
        <v>79</v>
      </c>
      <c r="CH88" s="747"/>
      <c r="CI88" s="747"/>
      <c r="CJ88" s="747"/>
      <c r="CK88" s="747"/>
      <c r="CL88" s="627"/>
      <c r="CM88" s="628"/>
      <c r="CN88" s="628"/>
      <c r="CO88" s="628"/>
      <c r="CP88" s="628"/>
      <c r="CQ88" s="628"/>
      <c r="CR88" s="629" t="s">
        <v>0</v>
      </c>
      <c r="CS88" s="746" t="s">
        <v>131</v>
      </c>
      <c r="CT88" s="747"/>
      <c r="CU88" s="747"/>
      <c r="CV88" s="747"/>
      <c r="CW88" s="747"/>
      <c r="CX88" s="627"/>
      <c r="CY88" s="628"/>
      <c r="CZ88" s="628"/>
      <c r="DA88" s="628"/>
      <c r="DB88" s="628"/>
      <c r="DC88" s="628"/>
      <c r="DD88" s="629" t="s">
        <v>0</v>
      </c>
      <c r="DE88" s="746" t="s">
        <v>166</v>
      </c>
      <c r="DF88" s="747"/>
      <c r="DG88" s="747"/>
      <c r="DH88" s="747"/>
      <c r="DI88" s="747"/>
      <c r="DJ88" s="627"/>
      <c r="DK88" s="628"/>
      <c r="DL88" s="628"/>
      <c r="DM88" s="628"/>
      <c r="DN88" s="628"/>
      <c r="DO88" s="628"/>
      <c r="DP88" s="629" t="s">
        <v>0</v>
      </c>
      <c r="DQ88" s="746" t="s">
        <v>167</v>
      </c>
      <c r="DR88" s="747"/>
      <c r="DS88" s="747"/>
      <c r="DT88" s="747"/>
      <c r="DU88" s="747"/>
      <c r="DV88" s="627"/>
      <c r="DW88" s="628"/>
      <c r="DX88" s="628"/>
      <c r="DY88" s="628"/>
      <c r="DZ88" s="628"/>
      <c r="EA88" s="628"/>
      <c r="EB88" s="629" t="s">
        <v>0</v>
      </c>
    </row>
    <row r="89" spans="1:132" ht="29.25" customHeight="1" x14ac:dyDescent="0.25">
      <c r="A89" s="191"/>
      <c r="B89" s="895"/>
      <c r="C89" s="896"/>
      <c r="D89" s="896"/>
      <c r="E89" s="896"/>
      <c r="F89" s="748"/>
      <c r="G89" s="749"/>
      <c r="H89" s="749"/>
      <c r="I89" s="749"/>
      <c r="J89" s="749"/>
      <c r="K89" s="750">
        <f>IF(data2!$B$2="要",data4!$CY$2,"")</f>
        <v>0</v>
      </c>
      <c r="L89" s="751"/>
      <c r="M89" s="751"/>
      <c r="N89" s="751"/>
      <c r="O89" s="751"/>
      <c r="P89" s="751"/>
      <c r="Q89" s="752"/>
      <c r="R89" s="748"/>
      <c r="S89" s="749"/>
      <c r="T89" s="749"/>
      <c r="U89" s="749"/>
      <c r="V89" s="749"/>
      <c r="W89" s="750">
        <f>IF(data2!$B$2="要",data4!$CZ$2,"")</f>
        <v>0</v>
      </c>
      <c r="X89" s="751"/>
      <c r="Y89" s="751"/>
      <c r="Z89" s="751"/>
      <c r="AA89" s="751"/>
      <c r="AB89" s="751"/>
      <c r="AC89" s="752"/>
      <c r="AD89" s="748"/>
      <c r="AE89" s="749"/>
      <c r="AF89" s="749"/>
      <c r="AG89" s="749"/>
      <c r="AH89" s="749"/>
      <c r="AI89" s="750">
        <f>IF(data2!$B$2="要",data4!$DA$2,"")</f>
        <v>0</v>
      </c>
      <c r="AJ89" s="751"/>
      <c r="AK89" s="751"/>
      <c r="AL89" s="751"/>
      <c r="AM89" s="751"/>
      <c r="AN89" s="751"/>
      <c r="AO89" s="752"/>
      <c r="AP89" s="748"/>
      <c r="AQ89" s="749"/>
      <c r="AR89" s="749"/>
      <c r="AS89" s="749"/>
      <c r="AT89" s="749"/>
      <c r="AU89" s="750">
        <f>IF(data2!$B$2="要",data4!$DB$2,"")</f>
        <v>0</v>
      </c>
      <c r="AV89" s="751"/>
      <c r="AW89" s="751"/>
      <c r="AX89" s="751"/>
      <c r="AY89" s="751"/>
      <c r="AZ89" s="751"/>
      <c r="BA89" s="752"/>
      <c r="BB89" s="748"/>
      <c r="BC89" s="749"/>
      <c r="BD89" s="749"/>
      <c r="BE89" s="749"/>
      <c r="BF89" s="749"/>
      <c r="BG89" s="750">
        <f>IF(data2!$B$2="要",data4!$DC$2,"")</f>
        <v>0</v>
      </c>
      <c r="BH89" s="751"/>
      <c r="BI89" s="751"/>
      <c r="BJ89" s="751"/>
      <c r="BK89" s="751"/>
      <c r="BL89" s="751"/>
      <c r="BM89" s="752"/>
      <c r="BN89" s="191"/>
      <c r="BO89" s="191"/>
      <c r="BP89" s="191"/>
      <c r="BQ89" s="895"/>
      <c r="BR89" s="896"/>
      <c r="BS89" s="896"/>
      <c r="BT89" s="896"/>
      <c r="BU89" s="748"/>
      <c r="BV89" s="749"/>
      <c r="BW89" s="749"/>
      <c r="BX89" s="749"/>
      <c r="BY89" s="749"/>
      <c r="BZ89" s="750">
        <f>IF(data2!$B$2="要",data4!$CY$2,"")</f>
        <v>0</v>
      </c>
      <c r="CA89" s="751"/>
      <c r="CB89" s="751"/>
      <c r="CC89" s="751"/>
      <c r="CD89" s="751"/>
      <c r="CE89" s="751"/>
      <c r="CF89" s="752"/>
      <c r="CG89" s="748"/>
      <c r="CH89" s="749"/>
      <c r="CI89" s="749"/>
      <c r="CJ89" s="749"/>
      <c r="CK89" s="749"/>
      <c r="CL89" s="750">
        <f>IF(data2!$B$2="要",data4!$CZ$2,"")</f>
        <v>0</v>
      </c>
      <c r="CM89" s="751"/>
      <c r="CN89" s="751"/>
      <c r="CO89" s="751"/>
      <c r="CP89" s="751"/>
      <c r="CQ89" s="751"/>
      <c r="CR89" s="752"/>
      <c r="CS89" s="748"/>
      <c r="CT89" s="749"/>
      <c r="CU89" s="749"/>
      <c r="CV89" s="749"/>
      <c r="CW89" s="749"/>
      <c r="CX89" s="750">
        <f>IF(data2!$B$2="要",data4!$DA$2,"")</f>
        <v>0</v>
      </c>
      <c r="CY89" s="751"/>
      <c r="CZ89" s="751"/>
      <c r="DA89" s="751"/>
      <c r="DB89" s="751"/>
      <c r="DC89" s="751"/>
      <c r="DD89" s="752"/>
      <c r="DE89" s="748"/>
      <c r="DF89" s="749"/>
      <c r="DG89" s="749"/>
      <c r="DH89" s="749"/>
      <c r="DI89" s="749"/>
      <c r="DJ89" s="750">
        <f>IF(data2!$B$2="要",data4!$DB$2,"")</f>
        <v>0</v>
      </c>
      <c r="DK89" s="751"/>
      <c r="DL89" s="751"/>
      <c r="DM89" s="751"/>
      <c r="DN89" s="751"/>
      <c r="DO89" s="751"/>
      <c r="DP89" s="752"/>
      <c r="DQ89" s="748"/>
      <c r="DR89" s="749"/>
      <c r="DS89" s="749"/>
      <c r="DT89" s="749"/>
      <c r="DU89" s="749"/>
      <c r="DV89" s="750">
        <f>IF(data2!$B$2="要",data4!$DC$2,"")</f>
        <v>0</v>
      </c>
      <c r="DW89" s="751"/>
      <c r="DX89" s="751"/>
      <c r="DY89" s="751"/>
      <c r="DZ89" s="751"/>
      <c r="EA89" s="751"/>
      <c r="EB89" s="752"/>
    </row>
    <row r="90" spans="1:132" ht="11.25" customHeight="1" x14ac:dyDescent="0.25">
      <c r="A90" s="191"/>
      <c r="B90" s="897" t="s">
        <v>132</v>
      </c>
      <c r="C90" s="898"/>
      <c r="D90" s="898"/>
      <c r="E90" s="899"/>
      <c r="F90" s="906" t="s">
        <v>134</v>
      </c>
      <c r="G90" s="907"/>
      <c r="H90" s="907"/>
      <c r="I90" s="907"/>
      <c r="J90" s="907"/>
      <c r="K90" s="756">
        <f>IF(data2!$B$2="要",data4!$DF$2,"")</f>
        <v>0</v>
      </c>
      <c r="L90" s="757"/>
      <c r="M90" s="757"/>
      <c r="N90" s="757"/>
      <c r="O90" s="757"/>
      <c r="P90" s="757"/>
      <c r="Q90" s="758"/>
      <c r="R90" s="906" t="s">
        <v>135</v>
      </c>
      <c r="S90" s="907"/>
      <c r="T90" s="907"/>
      <c r="U90" s="907"/>
      <c r="V90" s="910"/>
      <c r="W90" s="912" t="s">
        <v>67</v>
      </c>
      <c r="X90" s="913"/>
      <c r="Y90" s="913"/>
      <c r="Z90" s="913"/>
      <c r="AA90" s="913"/>
      <c r="AB90" s="913" t="s">
        <v>137</v>
      </c>
      <c r="AC90" s="913"/>
      <c r="AD90" s="913"/>
      <c r="AE90" s="913"/>
      <c r="AF90" s="904" t="s">
        <v>68</v>
      </c>
      <c r="AG90" s="904"/>
      <c r="AH90" s="904"/>
      <c r="AI90" s="905"/>
      <c r="AJ90" s="925" t="s">
        <v>138</v>
      </c>
      <c r="AK90" s="926"/>
      <c r="AL90" s="926"/>
      <c r="AM90" s="926"/>
      <c r="AN90" s="926"/>
      <c r="AO90" s="927"/>
      <c r="AP90" s="843">
        <f>IF(data2!$B$2="要",data4!$DN$2,"")</f>
        <v>0</v>
      </c>
      <c r="AQ90" s="844"/>
      <c r="AR90" s="844"/>
      <c r="AS90" s="844"/>
      <c r="AT90" s="844"/>
      <c r="AU90" s="845"/>
      <c r="AV90" s="925" t="s">
        <v>140</v>
      </c>
      <c r="AW90" s="926"/>
      <c r="AX90" s="926"/>
      <c r="AY90" s="926"/>
      <c r="AZ90" s="926"/>
      <c r="BA90" s="927"/>
      <c r="BB90" s="922" t="s">
        <v>70</v>
      </c>
      <c r="BC90" s="923"/>
      <c r="BD90" s="923"/>
      <c r="BE90" s="923"/>
      <c r="BF90" s="923"/>
      <c r="BG90" s="923"/>
      <c r="BH90" s="923"/>
      <c r="BI90" s="923"/>
      <c r="BJ90" s="923"/>
      <c r="BK90" s="923"/>
      <c r="BL90" s="923"/>
      <c r="BM90" s="924"/>
      <c r="BN90" s="191"/>
      <c r="BO90" s="191"/>
      <c r="BP90" s="191"/>
      <c r="BQ90" s="897" t="s">
        <v>132</v>
      </c>
      <c r="BR90" s="898"/>
      <c r="BS90" s="898"/>
      <c r="BT90" s="899"/>
      <c r="BU90" s="906" t="s">
        <v>134</v>
      </c>
      <c r="BV90" s="907"/>
      <c r="BW90" s="907"/>
      <c r="BX90" s="907"/>
      <c r="BY90" s="907"/>
      <c r="BZ90" s="756">
        <f>IF(data2!$B$2="要",data4!$DF$2,"")</f>
        <v>0</v>
      </c>
      <c r="CA90" s="757"/>
      <c r="CB90" s="757"/>
      <c r="CC90" s="757"/>
      <c r="CD90" s="757"/>
      <c r="CE90" s="757"/>
      <c r="CF90" s="758"/>
      <c r="CG90" s="906" t="s">
        <v>135</v>
      </c>
      <c r="CH90" s="907"/>
      <c r="CI90" s="907"/>
      <c r="CJ90" s="907"/>
      <c r="CK90" s="910"/>
      <c r="CL90" s="912" t="s">
        <v>67</v>
      </c>
      <c r="CM90" s="913"/>
      <c r="CN90" s="913"/>
      <c r="CO90" s="913"/>
      <c r="CP90" s="913"/>
      <c r="CQ90" s="913" t="s">
        <v>137</v>
      </c>
      <c r="CR90" s="913"/>
      <c r="CS90" s="913"/>
      <c r="CT90" s="913"/>
      <c r="CU90" s="904" t="s">
        <v>68</v>
      </c>
      <c r="CV90" s="904"/>
      <c r="CW90" s="904"/>
      <c r="CX90" s="905"/>
      <c r="CY90" s="925" t="s">
        <v>138</v>
      </c>
      <c r="CZ90" s="926"/>
      <c r="DA90" s="926"/>
      <c r="DB90" s="926"/>
      <c r="DC90" s="926"/>
      <c r="DD90" s="927"/>
      <c r="DE90" s="843">
        <f>IF(data2!$B$2="要",data4!$DN$2,"")</f>
        <v>0</v>
      </c>
      <c r="DF90" s="844"/>
      <c r="DG90" s="844"/>
      <c r="DH90" s="844"/>
      <c r="DI90" s="844"/>
      <c r="DJ90" s="845"/>
      <c r="DK90" s="925" t="s">
        <v>140</v>
      </c>
      <c r="DL90" s="926"/>
      <c r="DM90" s="926"/>
      <c r="DN90" s="926"/>
      <c r="DO90" s="926"/>
      <c r="DP90" s="927"/>
      <c r="DQ90" s="922" t="s">
        <v>70</v>
      </c>
      <c r="DR90" s="923"/>
      <c r="DS90" s="923"/>
      <c r="DT90" s="923"/>
      <c r="DU90" s="923"/>
      <c r="DV90" s="923"/>
      <c r="DW90" s="923"/>
      <c r="DX90" s="923"/>
      <c r="DY90" s="923"/>
      <c r="DZ90" s="923"/>
      <c r="EA90" s="923"/>
      <c r="EB90" s="924"/>
    </row>
    <row r="91" spans="1:132" ht="22.5" customHeight="1" x14ac:dyDescent="0.25">
      <c r="A91" s="191"/>
      <c r="B91" s="893"/>
      <c r="C91" s="894"/>
      <c r="D91" s="894"/>
      <c r="E91" s="900"/>
      <c r="F91" s="908"/>
      <c r="G91" s="909"/>
      <c r="H91" s="909"/>
      <c r="I91" s="909"/>
      <c r="J91" s="909"/>
      <c r="K91" s="759"/>
      <c r="L91" s="760"/>
      <c r="M91" s="760"/>
      <c r="N91" s="760"/>
      <c r="O91" s="760"/>
      <c r="P91" s="760"/>
      <c r="Q91" s="761"/>
      <c r="R91" s="908"/>
      <c r="S91" s="909"/>
      <c r="T91" s="909"/>
      <c r="U91" s="909"/>
      <c r="V91" s="911"/>
      <c r="W91" s="915">
        <f>IF(data2!$B$2="要",data4!$DH$2,"")</f>
        <v>0</v>
      </c>
      <c r="X91" s="914"/>
      <c r="Y91" s="914"/>
      <c r="Z91" s="914"/>
      <c r="AA91" s="914"/>
      <c r="AB91" s="914">
        <f>IF(data2!$B$2="要",data4!$DJ$2,"")</f>
        <v>0</v>
      </c>
      <c r="AC91" s="914"/>
      <c r="AD91" s="914"/>
      <c r="AE91" s="914"/>
      <c r="AF91" s="902">
        <f>IF(data2!$B$2="要",data4!$DL$2,"")</f>
        <v>0</v>
      </c>
      <c r="AG91" s="902"/>
      <c r="AH91" s="902"/>
      <c r="AI91" s="903"/>
      <c r="AJ91" s="928"/>
      <c r="AK91" s="929"/>
      <c r="AL91" s="929"/>
      <c r="AM91" s="929"/>
      <c r="AN91" s="929"/>
      <c r="AO91" s="930"/>
      <c r="AP91" s="846"/>
      <c r="AQ91" s="847"/>
      <c r="AR91" s="847"/>
      <c r="AS91" s="847"/>
      <c r="AT91" s="847"/>
      <c r="AU91" s="848"/>
      <c r="AV91" s="928"/>
      <c r="AW91" s="929"/>
      <c r="AX91" s="929"/>
      <c r="AY91" s="929"/>
      <c r="AZ91" s="929"/>
      <c r="BA91" s="930"/>
      <c r="BB91" s="919">
        <f>IF(data2!$B$2="要",data4!$DP$2,"")</f>
        <v>0</v>
      </c>
      <c r="BC91" s="920"/>
      <c r="BD91" s="920"/>
      <c r="BE91" s="920"/>
      <c r="BF91" s="920"/>
      <c r="BG91" s="920"/>
      <c r="BH91" s="920"/>
      <c r="BI91" s="920"/>
      <c r="BJ91" s="920"/>
      <c r="BK91" s="920"/>
      <c r="BL91" s="920"/>
      <c r="BM91" s="921"/>
      <c r="BN91" s="191"/>
      <c r="BO91" s="191"/>
      <c r="BP91" s="191"/>
      <c r="BQ91" s="893"/>
      <c r="BR91" s="894"/>
      <c r="BS91" s="894"/>
      <c r="BT91" s="900"/>
      <c r="BU91" s="908"/>
      <c r="BV91" s="909"/>
      <c r="BW91" s="909"/>
      <c r="BX91" s="909"/>
      <c r="BY91" s="909"/>
      <c r="BZ91" s="759"/>
      <c r="CA91" s="760"/>
      <c r="CB91" s="760"/>
      <c r="CC91" s="760"/>
      <c r="CD91" s="760"/>
      <c r="CE91" s="760"/>
      <c r="CF91" s="761"/>
      <c r="CG91" s="908"/>
      <c r="CH91" s="909"/>
      <c r="CI91" s="909"/>
      <c r="CJ91" s="909"/>
      <c r="CK91" s="911"/>
      <c r="CL91" s="915">
        <f>IF(data2!$B$2="要",data4!$DH$2,"")</f>
        <v>0</v>
      </c>
      <c r="CM91" s="914"/>
      <c r="CN91" s="914"/>
      <c r="CO91" s="914"/>
      <c r="CP91" s="914"/>
      <c r="CQ91" s="914">
        <f>IF(data2!$B$2="要",data4!$DJ$2,"")</f>
        <v>0</v>
      </c>
      <c r="CR91" s="914"/>
      <c r="CS91" s="914"/>
      <c r="CT91" s="914"/>
      <c r="CU91" s="902">
        <f>IF(data2!$B$2="要",data4!$DL$2,"")</f>
        <v>0</v>
      </c>
      <c r="CV91" s="902"/>
      <c r="CW91" s="902"/>
      <c r="CX91" s="903"/>
      <c r="CY91" s="928"/>
      <c r="CZ91" s="929"/>
      <c r="DA91" s="929"/>
      <c r="DB91" s="929"/>
      <c r="DC91" s="929"/>
      <c r="DD91" s="930"/>
      <c r="DE91" s="846"/>
      <c r="DF91" s="847"/>
      <c r="DG91" s="847"/>
      <c r="DH91" s="847"/>
      <c r="DI91" s="847"/>
      <c r="DJ91" s="848"/>
      <c r="DK91" s="928"/>
      <c r="DL91" s="929"/>
      <c r="DM91" s="929"/>
      <c r="DN91" s="929"/>
      <c r="DO91" s="929"/>
      <c r="DP91" s="930"/>
      <c r="DQ91" s="919">
        <f>IF(data2!$B$2="要",data4!$DP$2,"")</f>
        <v>0</v>
      </c>
      <c r="DR91" s="920"/>
      <c r="DS91" s="920"/>
      <c r="DT91" s="920"/>
      <c r="DU91" s="920"/>
      <c r="DV91" s="920"/>
      <c r="DW91" s="920"/>
      <c r="DX91" s="920"/>
      <c r="DY91" s="920"/>
      <c r="DZ91" s="920"/>
      <c r="EA91" s="920"/>
      <c r="EB91" s="921"/>
    </row>
    <row r="92" spans="1:132" ht="11.25" customHeight="1" x14ac:dyDescent="0.25">
      <c r="A92" s="191"/>
      <c r="B92" s="893"/>
      <c r="C92" s="894"/>
      <c r="D92" s="894"/>
      <c r="E92" s="900"/>
      <c r="F92" s="906" t="s">
        <v>133</v>
      </c>
      <c r="G92" s="907"/>
      <c r="H92" s="907"/>
      <c r="I92" s="907"/>
      <c r="J92" s="907"/>
      <c r="K92" s="627"/>
      <c r="L92" s="628"/>
      <c r="M92" s="628"/>
      <c r="N92" s="628"/>
      <c r="O92" s="628"/>
      <c r="P92" s="628"/>
      <c r="Q92" s="629" t="s">
        <v>0</v>
      </c>
      <c r="R92" s="906" t="s">
        <v>136</v>
      </c>
      <c r="S92" s="907"/>
      <c r="T92" s="907"/>
      <c r="U92" s="907"/>
      <c r="V92" s="910"/>
      <c r="W92" s="912" t="s">
        <v>67</v>
      </c>
      <c r="X92" s="913"/>
      <c r="Y92" s="913"/>
      <c r="Z92" s="913"/>
      <c r="AA92" s="913"/>
      <c r="AB92" s="913" t="s">
        <v>137</v>
      </c>
      <c r="AC92" s="913"/>
      <c r="AD92" s="913"/>
      <c r="AE92" s="913"/>
      <c r="AF92" s="904" t="s">
        <v>68</v>
      </c>
      <c r="AG92" s="904"/>
      <c r="AH92" s="904"/>
      <c r="AI92" s="905"/>
      <c r="AJ92" s="925" t="s">
        <v>139</v>
      </c>
      <c r="AK92" s="926"/>
      <c r="AL92" s="926"/>
      <c r="AM92" s="926"/>
      <c r="AN92" s="926"/>
      <c r="AO92" s="927"/>
      <c r="AP92" s="843">
        <f>IF(data2!$B$2="要",data4!$DO$2,"")</f>
        <v>0</v>
      </c>
      <c r="AQ92" s="844"/>
      <c r="AR92" s="844"/>
      <c r="AS92" s="844"/>
      <c r="AT92" s="844"/>
      <c r="AU92" s="845"/>
      <c r="AV92" s="925" t="s">
        <v>141</v>
      </c>
      <c r="AW92" s="926"/>
      <c r="AX92" s="926"/>
      <c r="AY92" s="926"/>
      <c r="AZ92" s="926"/>
      <c r="BA92" s="927"/>
      <c r="BB92" s="922" t="s">
        <v>70</v>
      </c>
      <c r="BC92" s="923"/>
      <c r="BD92" s="923"/>
      <c r="BE92" s="923"/>
      <c r="BF92" s="923"/>
      <c r="BG92" s="923"/>
      <c r="BH92" s="923"/>
      <c r="BI92" s="923"/>
      <c r="BJ92" s="923"/>
      <c r="BK92" s="923"/>
      <c r="BL92" s="923"/>
      <c r="BM92" s="924"/>
      <c r="BN92" s="191"/>
      <c r="BO92" s="191"/>
      <c r="BP92" s="191"/>
      <c r="BQ92" s="893"/>
      <c r="BR92" s="894"/>
      <c r="BS92" s="894"/>
      <c r="BT92" s="900"/>
      <c r="BU92" s="906" t="s">
        <v>133</v>
      </c>
      <c r="BV92" s="907"/>
      <c r="BW92" s="907"/>
      <c r="BX92" s="907"/>
      <c r="BY92" s="907"/>
      <c r="BZ92" s="627"/>
      <c r="CA92" s="628"/>
      <c r="CB92" s="628"/>
      <c r="CC92" s="628"/>
      <c r="CD92" s="628"/>
      <c r="CE92" s="628"/>
      <c r="CF92" s="629" t="s">
        <v>0</v>
      </c>
      <c r="CG92" s="906" t="s">
        <v>136</v>
      </c>
      <c r="CH92" s="907"/>
      <c r="CI92" s="907"/>
      <c r="CJ92" s="907"/>
      <c r="CK92" s="910"/>
      <c r="CL92" s="912" t="s">
        <v>67</v>
      </c>
      <c r="CM92" s="913"/>
      <c r="CN92" s="913"/>
      <c r="CO92" s="913"/>
      <c r="CP92" s="913"/>
      <c r="CQ92" s="913" t="s">
        <v>137</v>
      </c>
      <c r="CR92" s="913"/>
      <c r="CS92" s="913"/>
      <c r="CT92" s="913"/>
      <c r="CU92" s="904" t="s">
        <v>68</v>
      </c>
      <c r="CV92" s="904"/>
      <c r="CW92" s="904"/>
      <c r="CX92" s="905"/>
      <c r="CY92" s="925" t="s">
        <v>139</v>
      </c>
      <c r="CZ92" s="926"/>
      <c r="DA92" s="926"/>
      <c r="DB92" s="926"/>
      <c r="DC92" s="926"/>
      <c r="DD92" s="927"/>
      <c r="DE92" s="843">
        <f>IF(data2!$B$2="要",data4!$DO$2,"")</f>
        <v>0</v>
      </c>
      <c r="DF92" s="844"/>
      <c r="DG92" s="844"/>
      <c r="DH92" s="844"/>
      <c r="DI92" s="844"/>
      <c r="DJ92" s="845"/>
      <c r="DK92" s="925" t="s">
        <v>141</v>
      </c>
      <c r="DL92" s="926"/>
      <c r="DM92" s="926"/>
      <c r="DN92" s="926"/>
      <c r="DO92" s="926"/>
      <c r="DP92" s="927"/>
      <c r="DQ92" s="922" t="s">
        <v>70</v>
      </c>
      <c r="DR92" s="923"/>
      <c r="DS92" s="923"/>
      <c r="DT92" s="923"/>
      <c r="DU92" s="923"/>
      <c r="DV92" s="923"/>
      <c r="DW92" s="923"/>
      <c r="DX92" s="923"/>
      <c r="DY92" s="923"/>
      <c r="DZ92" s="923"/>
      <c r="EA92" s="923"/>
      <c r="EB92" s="924"/>
    </row>
    <row r="93" spans="1:132" ht="22.5" customHeight="1" x14ac:dyDescent="0.25">
      <c r="A93" s="191"/>
      <c r="B93" s="895"/>
      <c r="C93" s="896"/>
      <c r="D93" s="896"/>
      <c r="E93" s="901"/>
      <c r="F93" s="908"/>
      <c r="G93" s="909"/>
      <c r="H93" s="909"/>
      <c r="I93" s="909"/>
      <c r="J93" s="909"/>
      <c r="K93" s="916">
        <f>IF(data2!$B$2="要",data4!$DG$2,"")</f>
        <v>0</v>
      </c>
      <c r="L93" s="917"/>
      <c r="M93" s="917"/>
      <c r="N93" s="917"/>
      <c r="O93" s="917"/>
      <c r="P93" s="917"/>
      <c r="Q93" s="918"/>
      <c r="R93" s="908"/>
      <c r="S93" s="909"/>
      <c r="T93" s="909"/>
      <c r="U93" s="909"/>
      <c r="V93" s="911"/>
      <c r="W93" s="915">
        <f>IF(data2!$B$2="要",data4!$DI$2,"")</f>
        <v>0</v>
      </c>
      <c r="X93" s="914"/>
      <c r="Y93" s="914"/>
      <c r="Z93" s="914"/>
      <c r="AA93" s="914"/>
      <c r="AB93" s="914">
        <f>IF(data2!$B$2="要",data4!$DK$2,"")</f>
        <v>0</v>
      </c>
      <c r="AC93" s="914"/>
      <c r="AD93" s="914"/>
      <c r="AE93" s="914"/>
      <c r="AF93" s="902">
        <f>IF(data2!$B$2="要",data4!$DM$2,"")</f>
        <v>0</v>
      </c>
      <c r="AG93" s="902"/>
      <c r="AH93" s="902"/>
      <c r="AI93" s="903"/>
      <c r="AJ93" s="928"/>
      <c r="AK93" s="929"/>
      <c r="AL93" s="929"/>
      <c r="AM93" s="929"/>
      <c r="AN93" s="929"/>
      <c r="AO93" s="930"/>
      <c r="AP93" s="846"/>
      <c r="AQ93" s="847"/>
      <c r="AR93" s="847"/>
      <c r="AS93" s="847"/>
      <c r="AT93" s="847"/>
      <c r="AU93" s="848"/>
      <c r="AV93" s="928"/>
      <c r="AW93" s="929"/>
      <c r="AX93" s="929"/>
      <c r="AY93" s="929"/>
      <c r="AZ93" s="929"/>
      <c r="BA93" s="930"/>
      <c r="BB93" s="919">
        <f>IF(data2!$B$2="要",data4!$DQ$2,"")</f>
        <v>0</v>
      </c>
      <c r="BC93" s="920"/>
      <c r="BD93" s="920"/>
      <c r="BE93" s="920"/>
      <c r="BF93" s="920"/>
      <c r="BG93" s="920"/>
      <c r="BH93" s="920"/>
      <c r="BI93" s="920"/>
      <c r="BJ93" s="920"/>
      <c r="BK93" s="920"/>
      <c r="BL93" s="920"/>
      <c r="BM93" s="921"/>
      <c r="BN93" s="191"/>
      <c r="BO93" s="191"/>
      <c r="BP93" s="191"/>
      <c r="BQ93" s="895"/>
      <c r="BR93" s="896"/>
      <c r="BS93" s="896"/>
      <c r="BT93" s="901"/>
      <c r="BU93" s="908"/>
      <c r="BV93" s="909"/>
      <c r="BW93" s="909"/>
      <c r="BX93" s="909"/>
      <c r="BY93" s="909"/>
      <c r="BZ93" s="916">
        <f>IF(data2!$B$2="要",data4!$DG$2,"")</f>
        <v>0</v>
      </c>
      <c r="CA93" s="917"/>
      <c r="CB93" s="917"/>
      <c r="CC93" s="917"/>
      <c r="CD93" s="917"/>
      <c r="CE93" s="917"/>
      <c r="CF93" s="918"/>
      <c r="CG93" s="908"/>
      <c r="CH93" s="909"/>
      <c r="CI93" s="909"/>
      <c r="CJ93" s="909"/>
      <c r="CK93" s="911"/>
      <c r="CL93" s="915">
        <f>IF(data2!$B$2="要",data4!$DI$2,"")</f>
        <v>0</v>
      </c>
      <c r="CM93" s="914"/>
      <c r="CN93" s="914"/>
      <c r="CO93" s="914"/>
      <c r="CP93" s="914"/>
      <c r="CQ93" s="914">
        <f>IF(data2!$B$2="要",data4!$DK$2,"")</f>
        <v>0</v>
      </c>
      <c r="CR93" s="914"/>
      <c r="CS93" s="914"/>
      <c r="CT93" s="914"/>
      <c r="CU93" s="902">
        <f>IF(data2!$B$2="要",data4!$DM$2,"")</f>
        <v>0</v>
      </c>
      <c r="CV93" s="902"/>
      <c r="CW93" s="902"/>
      <c r="CX93" s="903"/>
      <c r="CY93" s="928"/>
      <c r="CZ93" s="929"/>
      <c r="DA93" s="929"/>
      <c r="DB93" s="929"/>
      <c r="DC93" s="929"/>
      <c r="DD93" s="930"/>
      <c r="DE93" s="846"/>
      <c r="DF93" s="847"/>
      <c r="DG93" s="847"/>
      <c r="DH93" s="847"/>
      <c r="DI93" s="847"/>
      <c r="DJ93" s="848"/>
      <c r="DK93" s="928"/>
      <c r="DL93" s="929"/>
      <c r="DM93" s="929"/>
      <c r="DN93" s="929"/>
      <c r="DO93" s="929"/>
      <c r="DP93" s="930"/>
      <c r="DQ93" s="919">
        <f>IF(data2!$B$2="要",data4!$DQ$2,"")</f>
        <v>0</v>
      </c>
      <c r="DR93" s="920"/>
      <c r="DS93" s="920"/>
      <c r="DT93" s="920"/>
      <c r="DU93" s="920"/>
      <c r="DV93" s="920"/>
      <c r="DW93" s="920"/>
      <c r="DX93" s="920"/>
      <c r="DY93" s="920"/>
      <c r="DZ93" s="920"/>
      <c r="EA93" s="920"/>
      <c r="EB93" s="921"/>
    </row>
    <row r="94" spans="1:132" ht="11.25" customHeight="1" x14ac:dyDescent="0.25">
      <c r="A94" s="183"/>
      <c r="B94" s="1278" t="s">
        <v>623</v>
      </c>
      <c r="C94" s="1279"/>
      <c r="D94" s="1279"/>
      <c r="E94" s="897" t="s">
        <v>143</v>
      </c>
      <c r="F94" s="898"/>
      <c r="G94" s="898"/>
      <c r="H94" s="898"/>
      <c r="I94" s="899"/>
      <c r="J94" s="974" t="str">
        <f>IF(data4!$R$5="適用なし","",data4!$P$2)</f>
        <v/>
      </c>
      <c r="K94" s="975"/>
      <c r="L94" s="975"/>
      <c r="M94" s="975"/>
      <c r="N94" s="975"/>
      <c r="O94" s="975"/>
      <c r="P94" s="975"/>
      <c r="Q94" s="975"/>
      <c r="R94" s="975"/>
      <c r="S94" s="975"/>
      <c r="T94" s="975"/>
      <c r="U94" s="975"/>
      <c r="V94" s="975"/>
      <c r="W94" s="975"/>
      <c r="X94" s="975"/>
      <c r="Y94" s="763" t="s">
        <v>144</v>
      </c>
      <c r="Z94" s="764"/>
      <c r="AA94" s="756" t="str">
        <f>IF(data4!$R$5="適用なし","",data4!$S$2)</f>
        <v/>
      </c>
      <c r="AB94" s="757"/>
      <c r="AC94" s="758"/>
      <c r="AD94" s="934" t="s">
        <v>146</v>
      </c>
      <c r="AE94" s="935"/>
      <c r="AF94" s="935"/>
      <c r="AG94" s="935"/>
      <c r="AH94" s="935"/>
      <c r="AI94" s="936"/>
      <c r="AJ94" s="940" t="s">
        <v>70</v>
      </c>
      <c r="AK94" s="941"/>
      <c r="AL94" s="941"/>
      <c r="AM94" s="941"/>
      <c r="AN94" s="941"/>
      <c r="AO94" s="942"/>
      <c r="AP94" s="934" t="s">
        <v>148</v>
      </c>
      <c r="AQ94" s="935"/>
      <c r="AR94" s="935"/>
      <c r="AS94" s="935"/>
      <c r="AT94" s="935"/>
      <c r="AU94" s="936"/>
      <c r="AV94" s="940" t="s">
        <v>70</v>
      </c>
      <c r="AW94" s="941"/>
      <c r="AX94" s="941"/>
      <c r="AY94" s="941"/>
      <c r="AZ94" s="941"/>
      <c r="BA94" s="942"/>
      <c r="BB94" s="934" t="s">
        <v>149</v>
      </c>
      <c r="BC94" s="935"/>
      <c r="BD94" s="935"/>
      <c r="BE94" s="935"/>
      <c r="BF94" s="935"/>
      <c r="BG94" s="936"/>
      <c r="BH94" s="940" t="s">
        <v>70</v>
      </c>
      <c r="BI94" s="941"/>
      <c r="BJ94" s="941"/>
      <c r="BK94" s="941"/>
      <c r="BL94" s="941"/>
      <c r="BM94" s="942"/>
      <c r="BN94" s="183"/>
      <c r="BO94" s="183"/>
      <c r="BP94" s="183"/>
      <c r="BQ94" s="1278" t="s">
        <v>623</v>
      </c>
      <c r="BR94" s="1279"/>
      <c r="BS94" s="1279"/>
      <c r="BT94" s="897" t="s">
        <v>143</v>
      </c>
      <c r="BU94" s="898"/>
      <c r="BV94" s="898"/>
      <c r="BW94" s="898"/>
      <c r="BX94" s="899"/>
      <c r="BY94" s="974" t="str">
        <f>IF(data4!$R$5="適用なし","",data4!$P$2)</f>
        <v/>
      </c>
      <c r="BZ94" s="975"/>
      <c r="CA94" s="975"/>
      <c r="CB94" s="975"/>
      <c r="CC94" s="975"/>
      <c r="CD94" s="975"/>
      <c r="CE94" s="975"/>
      <c r="CF94" s="975"/>
      <c r="CG94" s="975"/>
      <c r="CH94" s="975"/>
      <c r="CI94" s="975"/>
      <c r="CJ94" s="975"/>
      <c r="CK94" s="975"/>
      <c r="CL94" s="975"/>
      <c r="CM94" s="975"/>
      <c r="CN94" s="763" t="s">
        <v>144</v>
      </c>
      <c r="CO94" s="764"/>
      <c r="CP94" s="756" t="str">
        <f>IF(data4!$R$5="適用なし","",data4!$S$2)</f>
        <v/>
      </c>
      <c r="CQ94" s="757"/>
      <c r="CR94" s="758"/>
      <c r="CS94" s="934" t="s">
        <v>146</v>
      </c>
      <c r="CT94" s="935"/>
      <c r="CU94" s="935"/>
      <c r="CV94" s="935"/>
      <c r="CW94" s="935"/>
      <c r="CX94" s="936"/>
      <c r="CY94" s="940" t="s">
        <v>70</v>
      </c>
      <c r="CZ94" s="941"/>
      <c r="DA94" s="941"/>
      <c r="DB94" s="941"/>
      <c r="DC94" s="941"/>
      <c r="DD94" s="942"/>
      <c r="DE94" s="934" t="s">
        <v>148</v>
      </c>
      <c r="DF94" s="935"/>
      <c r="DG94" s="935"/>
      <c r="DH94" s="935"/>
      <c r="DI94" s="935"/>
      <c r="DJ94" s="936"/>
      <c r="DK94" s="940" t="s">
        <v>70</v>
      </c>
      <c r="DL94" s="941"/>
      <c r="DM94" s="941"/>
      <c r="DN94" s="941"/>
      <c r="DO94" s="941"/>
      <c r="DP94" s="942"/>
      <c r="DQ94" s="934" t="s">
        <v>149</v>
      </c>
      <c r="DR94" s="935"/>
      <c r="DS94" s="935"/>
      <c r="DT94" s="935"/>
      <c r="DU94" s="935"/>
      <c r="DV94" s="936"/>
      <c r="DW94" s="940" t="s">
        <v>70</v>
      </c>
      <c r="DX94" s="941"/>
      <c r="DY94" s="941"/>
      <c r="DZ94" s="941"/>
      <c r="EA94" s="941"/>
      <c r="EB94" s="942"/>
    </row>
    <row r="95" spans="1:132" ht="22.5" customHeight="1" x14ac:dyDescent="0.25">
      <c r="A95" s="183"/>
      <c r="B95" s="1280"/>
      <c r="C95" s="1281"/>
      <c r="D95" s="1281"/>
      <c r="E95" s="952" t="s">
        <v>142</v>
      </c>
      <c r="F95" s="953"/>
      <c r="G95" s="953"/>
      <c r="H95" s="953"/>
      <c r="I95" s="954"/>
      <c r="J95" s="958" t="str">
        <f>IF(data4!$R$5="適用なし","",data4!$Q$2)</f>
        <v/>
      </c>
      <c r="K95" s="959"/>
      <c r="L95" s="959"/>
      <c r="M95" s="959"/>
      <c r="N95" s="959"/>
      <c r="O95" s="959"/>
      <c r="P95" s="959"/>
      <c r="Q95" s="959"/>
      <c r="R95" s="959"/>
      <c r="S95" s="959"/>
      <c r="T95" s="959"/>
      <c r="U95" s="959"/>
      <c r="V95" s="959"/>
      <c r="W95" s="959"/>
      <c r="X95" s="959"/>
      <c r="Y95" s="976"/>
      <c r="Z95" s="977"/>
      <c r="AA95" s="968"/>
      <c r="AB95" s="969"/>
      <c r="AC95" s="970"/>
      <c r="AD95" s="971"/>
      <c r="AE95" s="972"/>
      <c r="AF95" s="972"/>
      <c r="AG95" s="972"/>
      <c r="AH95" s="972"/>
      <c r="AI95" s="973"/>
      <c r="AJ95" s="962" t="str">
        <f>IF(data4!$R$5="適用なし","",IF(data4!$N$2="","",data4!$N$2))</f>
        <v/>
      </c>
      <c r="AK95" s="963"/>
      <c r="AL95" s="963"/>
      <c r="AM95" s="963"/>
      <c r="AN95" s="963"/>
      <c r="AO95" s="964"/>
      <c r="AP95" s="971"/>
      <c r="AQ95" s="972"/>
      <c r="AR95" s="972"/>
      <c r="AS95" s="972"/>
      <c r="AT95" s="972"/>
      <c r="AU95" s="973"/>
      <c r="AV95" s="965">
        <f>IF(data2!$B$2="要",data4!$CV$2,"")</f>
        <v>0</v>
      </c>
      <c r="AW95" s="966"/>
      <c r="AX95" s="966"/>
      <c r="AY95" s="966"/>
      <c r="AZ95" s="966"/>
      <c r="BA95" s="967"/>
      <c r="BB95" s="937"/>
      <c r="BC95" s="938"/>
      <c r="BD95" s="938"/>
      <c r="BE95" s="938"/>
      <c r="BF95" s="938"/>
      <c r="BG95" s="939"/>
      <c r="BH95" s="931">
        <f>IF(data2!$B$2="要",data4!$DE$2,"")</f>
        <v>0</v>
      </c>
      <c r="BI95" s="932"/>
      <c r="BJ95" s="932"/>
      <c r="BK95" s="932"/>
      <c r="BL95" s="932"/>
      <c r="BM95" s="933"/>
      <c r="BN95" s="183"/>
      <c r="BO95" s="183"/>
      <c r="BP95" s="183"/>
      <c r="BQ95" s="1280"/>
      <c r="BR95" s="1281"/>
      <c r="BS95" s="1281"/>
      <c r="BT95" s="952" t="s">
        <v>142</v>
      </c>
      <c r="BU95" s="953"/>
      <c r="BV95" s="953"/>
      <c r="BW95" s="953"/>
      <c r="BX95" s="954"/>
      <c r="BY95" s="958" t="str">
        <f>IF(data4!$R$5="適用なし","",data4!$Q$2)</f>
        <v/>
      </c>
      <c r="BZ95" s="959"/>
      <c r="CA95" s="959"/>
      <c r="CB95" s="959"/>
      <c r="CC95" s="959"/>
      <c r="CD95" s="959"/>
      <c r="CE95" s="959"/>
      <c r="CF95" s="959"/>
      <c r="CG95" s="959"/>
      <c r="CH95" s="959"/>
      <c r="CI95" s="959"/>
      <c r="CJ95" s="959"/>
      <c r="CK95" s="959"/>
      <c r="CL95" s="959"/>
      <c r="CM95" s="959"/>
      <c r="CN95" s="976"/>
      <c r="CO95" s="977"/>
      <c r="CP95" s="968"/>
      <c r="CQ95" s="969"/>
      <c r="CR95" s="970"/>
      <c r="CS95" s="971"/>
      <c r="CT95" s="972"/>
      <c r="CU95" s="972"/>
      <c r="CV95" s="972"/>
      <c r="CW95" s="972"/>
      <c r="CX95" s="973"/>
      <c r="CY95" s="962" t="str">
        <f>IF(data4!$R$5="適用なし","",IF(data4!$N$2="","",data4!$N$2))</f>
        <v/>
      </c>
      <c r="CZ95" s="963"/>
      <c r="DA95" s="963"/>
      <c r="DB95" s="963"/>
      <c r="DC95" s="963"/>
      <c r="DD95" s="964"/>
      <c r="DE95" s="971"/>
      <c r="DF95" s="972"/>
      <c r="DG95" s="972"/>
      <c r="DH95" s="972"/>
      <c r="DI95" s="972"/>
      <c r="DJ95" s="973"/>
      <c r="DK95" s="965">
        <f>IF(data2!$B$2="要",data4!$CV$2,"")</f>
        <v>0</v>
      </c>
      <c r="DL95" s="966"/>
      <c r="DM95" s="966"/>
      <c r="DN95" s="966"/>
      <c r="DO95" s="966"/>
      <c r="DP95" s="967"/>
      <c r="DQ95" s="937"/>
      <c r="DR95" s="938"/>
      <c r="DS95" s="938"/>
      <c r="DT95" s="938"/>
      <c r="DU95" s="938"/>
      <c r="DV95" s="939"/>
      <c r="DW95" s="931">
        <f>IF(data2!$B$2="要",data4!$DE$2,"")</f>
        <v>0</v>
      </c>
      <c r="DX95" s="932"/>
      <c r="DY95" s="932"/>
      <c r="DZ95" s="932"/>
      <c r="EA95" s="932"/>
      <c r="EB95" s="933"/>
    </row>
    <row r="96" spans="1:132" ht="11.25" customHeight="1" x14ac:dyDescent="0.25">
      <c r="A96" s="183"/>
      <c r="B96" s="1280"/>
      <c r="C96" s="1281"/>
      <c r="D96" s="1281"/>
      <c r="E96" s="955"/>
      <c r="F96" s="956"/>
      <c r="G96" s="956"/>
      <c r="H96" s="956"/>
      <c r="I96" s="957"/>
      <c r="J96" s="960"/>
      <c r="K96" s="961"/>
      <c r="L96" s="961"/>
      <c r="M96" s="961"/>
      <c r="N96" s="961"/>
      <c r="O96" s="961"/>
      <c r="P96" s="961"/>
      <c r="Q96" s="961"/>
      <c r="R96" s="961"/>
      <c r="S96" s="961"/>
      <c r="T96" s="961"/>
      <c r="U96" s="961"/>
      <c r="V96" s="961"/>
      <c r="W96" s="961"/>
      <c r="X96" s="961"/>
      <c r="Y96" s="765"/>
      <c r="Z96" s="766"/>
      <c r="AA96" s="759"/>
      <c r="AB96" s="760"/>
      <c r="AC96" s="761"/>
      <c r="AD96" s="971"/>
      <c r="AE96" s="972"/>
      <c r="AF96" s="972"/>
      <c r="AG96" s="972"/>
      <c r="AH96" s="972"/>
      <c r="AI96" s="973"/>
      <c r="AJ96" s="962"/>
      <c r="AK96" s="963"/>
      <c r="AL96" s="963"/>
      <c r="AM96" s="963"/>
      <c r="AN96" s="963"/>
      <c r="AO96" s="964"/>
      <c r="AP96" s="934" t="s">
        <v>634</v>
      </c>
      <c r="AQ96" s="935"/>
      <c r="AR96" s="935"/>
      <c r="AS96" s="935"/>
      <c r="AT96" s="935"/>
      <c r="AU96" s="936"/>
      <c r="AV96" s="940" t="s">
        <v>70</v>
      </c>
      <c r="AW96" s="941"/>
      <c r="AX96" s="941"/>
      <c r="AY96" s="941"/>
      <c r="AZ96" s="941"/>
      <c r="BA96" s="942"/>
      <c r="BB96" s="934" t="s">
        <v>635</v>
      </c>
      <c r="BC96" s="935"/>
      <c r="BD96" s="935"/>
      <c r="BE96" s="935"/>
      <c r="BF96" s="935"/>
      <c r="BG96" s="936"/>
      <c r="BH96" s="940" t="s">
        <v>70</v>
      </c>
      <c r="BI96" s="941"/>
      <c r="BJ96" s="941"/>
      <c r="BK96" s="941"/>
      <c r="BL96" s="941"/>
      <c r="BM96" s="942"/>
      <c r="BN96" s="183"/>
      <c r="BO96" s="183"/>
      <c r="BP96" s="183"/>
      <c r="BQ96" s="1280"/>
      <c r="BR96" s="1281"/>
      <c r="BS96" s="1281"/>
      <c r="BT96" s="955"/>
      <c r="BU96" s="956"/>
      <c r="BV96" s="956"/>
      <c r="BW96" s="956"/>
      <c r="BX96" s="957"/>
      <c r="BY96" s="960"/>
      <c r="BZ96" s="961"/>
      <c r="CA96" s="961"/>
      <c r="CB96" s="961"/>
      <c r="CC96" s="961"/>
      <c r="CD96" s="961"/>
      <c r="CE96" s="961"/>
      <c r="CF96" s="961"/>
      <c r="CG96" s="961"/>
      <c r="CH96" s="961"/>
      <c r="CI96" s="961"/>
      <c r="CJ96" s="961"/>
      <c r="CK96" s="961"/>
      <c r="CL96" s="961"/>
      <c r="CM96" s="961"/>
      <c r="CN96" s="765"/>
      <c r="CO96" s="766"/>
      <c r="CP96" s="759"/>
      <c r="CQ96" s="760"/>
      <c r="CR96" s="761"/>
      <c r="CS96" s="971"/>
      <c r="CT96" s="972"/>
      <c r="CU96" s="972"/>
      <c r="CV96" s="972"/>
      <c r="CW96" s="972"/>
      <c r="CX96" s="973"/>
      <c r="CY96" s="962"/>
      <c r="CZ96" s="963"/>
      <c r="DA96" s="963"/>
      <c r="DB96" s="963"/>
      <c r="DC96" s="963"/>
      <c r="DD96" s="964"/>
      <c r="DE96" s="934" t="s">
        <v>634</v>
      </c>
      <c r="DF96" s="935"/>
      <c r="DG96" s="935"/>
      <c r="DH96" s="935"/>
      <c r="DI96" s="935"/>
      <c r="DJ96" s="936"/>
      <c r="DK96" s="940" t="s">
        <v>70</v>
      </c>
      <c r="DL96" s="941"/>
      <c r="DM96" s="941"/>
      <c r="DN96" s="941"/>
      <c r="DO96" s="941"/>
      <c r="DP96" s="942"/>
      <c r="DQ96" s="934" t="s">
        <v>635</v>
      </c>
      <c r="DR96" s="935"/>
      <c r="DS96" s="935"/>
      <c r="DT96" s="935"/>
      <c r="DU96" s="935"/>
      <c r="DV96" s="936"/>
      <c r="DW96" s="940" t="s">
        <v>70</v>
      </c>
      <c r="DX96" s="941"/>
      <c r="DY96" s="941"/>
      <c r="DZ96" s="941"/>
      <c r="EA96" s="941"/>
      <c r="EB96" s="942"/>
    </row>
    <row r="97" spans="1:132" ht="22.5" customHeight="1" x14ac:dyDescent="0.25">
      <c r="A97" s="183"/>
      <c r="B97" s="1282"/>
      <c r="C97" s="1283"/>
      <c r="D97" s="1283"/>
      <c r="E97" s="978" t="s">
        <v>122</v>
      </c>
      <c r="F97" s="979"/>
      <c r="G97" s="979"/>
      <c r="H97" s="979"/>
      <c r="I97" s="980"/>
      <c r="J97" s="753" t="str">
        <f>DBCS(IF(data4!$R$5="適用なし","",data4!$T$2))</f>
        <v/>
      </c>
      <c r="K97" s="754"/>
      <c r="L97" s="754"/>
      <c r="M97" s="754"/>
      <c r="N97" s="754"/>
      <c r="O97" s="754"/>
      <c r="P97" s="755"/>
      <c r="Q97" s="981" t="str">
        <f>DBCS(IF(data4!$R$5="適用なし","",data4!$U$2))</f>
        <v/>
      </c>
      <c r="R97" s="982"/>
      <c r="S97" s="982"/>
      <c r="T97" s="982"/>
      <c r="U97" s="982"/>
      <c r="V97" s="983"/>
      <c r="W97" s="981" t="str">
        <f>DBCS(IF(data4!$R$5="適用なし","",data4!$V$2))</f>
        <v/>
      </c>
      <c r="X97" s="982"/>
      <c r="Y97" s="982"/>
      <c r="Z97" s="982"/>
      <c r="AA97" s="982"/>
      <c r="AB97" s="982"/>
      <c r="AC97" s="984"/>
      <c r="AD97" s="937"/>
      <c r="AE97" s="938"/>
      <c r="AF97" s="938"/>
      <c r="AG97" s="938"/>
      <c r="AH97" s="938"/>
      <c r="AI97" s="939"/>
      <c r="AJ97" s="1104"/>
      <c r="AK97" s="1105"/>
      <c r="AL97" s="1105"/>
      <c r="AM97" s="1105"/>
      <c r="AN97" s="1105"/>
      <c r="AO97" s="1106"/>
      <c r="AP97" s="937"/>
      <c r="AQ97" s="938"/>
      <c r="AR97" s="938"/>
      <c r="AS97" s="938"/>
      <c r="AT97" s="938"/>
      <c r="AU97" s="939"/>
      <c r="AV97" s="965">
        <f>IF(data5!$O$2=480000,"",data5!$O$2)</f>
        <v>1040000</v>
      </c>
      <c r="AW97" s="966"/>
      <c r="AX97" s="966"/>
      <c r="AY97" s="966"/>
      <c r="AZ97" s="966"/>
      <c r="BA97" s="967"/>
      <c r="BB97" s="937"/>
      <c r="BC97" s="938"/>
      <c r="BD97" s="938"/>
      <c r="BE97" s="938"/>
      <c r="BF97" s="938"/>
      <c r="BG97" s="939"/>
      <c r="BH97" s="931">
        <f>data5!$AC$2</f>
        <v>0</v>
      </c>
      <c r="BI97" s="932"/>
      <c r="BJ97" s="932"/>
      <c r="BK97" s="932"/>
      <c r="BL97" s="932"/>
      <c r="BM97" s="933"/>
      <c r="BN97" s="183"/>
      <c r="BO97" s="183"/>
      <c r="BP97" s="183"/>
      <c r="BQ97" s="1282"/>
      <c r="BR97" s="1283"/>
      <c r="BS97" s="1283"/>
      <c r="BT97" s="978" t="s">
        <v>122</v>
      </c>
      <c r="BU97" s="979"/>
      <c r="BV97" s="979"/>
      <c r="BW97" s="979"/>
      <c r="BX97" s="980"/>
      <c r="BY97" s="753" t="str">
        <f>DBCS(IF(data4!$R$5="適用なし","",data4!$T$2))</f>
        <v/>
      </c>
      <c r="BZ97" s="754"/>
      <c r="CA97" s="754"/>
      <c r="CB97" s="754"/>
      <c r="CC97" s="754"/>
      <c r="CD97" s="754"/>
      <c r="CE97" s="755"/>
      <c r="CF97" s="981" t="str">
        <f>DBCS(IF(data4!$R$5="適用なし","",data4!$U$2))</f>
        <v/>
      </c>
      <c r="CG97" s="982"/>
      <c r="CH97" s="982"/>
      <c r="CI97" s="982"/>
      <c r="CJ97" s="982"/>
      <c r="CK97" s="983"/>
      <c r="CL97" s="981" t="str">
        <f>DBCS(IF(data4!$R$5="適用なし","",data4!$V$2))</f>
        <v/>
      </c>
      <c r="CM97" s="982"/>
      <c r="CN97" s="982"/>
      <c r="CO97" s="982"/>
      <c r="CP97" s="982"/>
      <c r="CQ97" s="982"/>
      <c r="CR97" s="984"/>
      <c r="CS97" s="937"/>
      <c r="CT97" s="938"/>
      <c r="CU97" s="938"/>
      <c r="CV97" s="938"/>
      <c r="CW97" s="938"/>
      <c r="CX97" s="939"/>
      <c r="CY97" s="1104"/>
      <c r="CZ97" s="1105"/>
      <c r="DA97" s="1105"/>
      <c r="DB97" s="1105"/>
      <c r="DC97" s="1105"/>
      <c r="DD97" s="1106"/>
      <c r="DE97" s="937"/>
      <c r="DF97" s="938"/>
      <c r="DG97" s="938"/>
      <c r="DH97" s="938"/>
      <c r="DI97" s="938"/>
      <c r="DJ97" s="939"/>
      <c r="DK97" s="965">
        <f>IF(data5!$O$2=480000,"",data5!$O$2)</f>
        <v>1040000</v>
      </c>
      <c r="DL97" s="966"/>
      <c r="DM97" s="966"/>
      <c r="DN97" s="966"/>
      <c r="DO97" s="966"/>
      <c r="DP97" s="967"/>
      <c r="DQ97" s="937"/>
      <c r="DR97" s="938"/>
      <c r="DS97" s="938"/>
      <c r="DT97" s="938"/>
      <c r="DU97" s="938"/>
      <c r="DV97" s="939"/>
      <c r="DW97" s="931">
        <f>data5!$AC$2</f>
        <v>0</v>
      </c>
      <c r="DX97" s="932"/>
      <c r="DY97" s="932"/>
      <c r="DZ97" s="932"/>
      <c r="EA97" s="932"/>
      <c r="EB97" s="933"/>
    </row>
    <row r="98" spans="1:132" ht="15.75" customHeight="1" x14ac:dyDescent="0.25">
      <c r="A98" s="191"/>
      <c r="B98" s="1238" t="s">
        <v>150</v>
      </c>
      <c r="C98" s="1239"/>
      <c r="D98" s="1244">
        <v>1</v>
      </c>
      <c r="E98" s="986" t="s">
        <v>143</v>
      </c>
      <c r="F98" s="987"/>
      <c r="G98" s="987"/>
      <c r="H98" s="987"/>
      <c r="I98" s="988"/>
      <c r="J98" s="989">
        <f>data4!$W$2</f>
        <v>0</v>
      </c>
      <c r="K98" s="990"/>
      <c r="L98" s="990"/>
      <c r="M98" s="990"/>
      <c r="N98" s="990"/>
      <c r="O98" s="990"/>
      <c r="P98" s="990"/>
      <c r="Q98" s="990"/>
      <c r="R98" s="990"/>
      <c r="S98" s="990"/>
      <c r="T98" s="990"/>
      <c r="U98" s="990"/>
      <c r="V98" s="990"/>
      <c r="W98" s="990"/>
      <c r="X98" s="991"/>
      <c r="Y98" s="1247" t="s">
        <v>144</v>
      </c>
      <c r="Z98" s="1248"/>
      <c r="AA98" s="1251">
        <f>data4!$CK$2</f>
        <v>0</v>
      </c>
      <c r="AB98" s="1252"/>
      <c r="AC98" s="1252"/>
      <c r="AD98" s="1266" t="s">
        <v>151</v>
      </c>
      <c r="AE98" s="1267"/>
      <c r="AF98" s="1263">
        <v>1</v>
      </c>
      <c r="AG98" s="986" t="s">
        <v>143</v>
      </c>
      <c r="AH98" s="987"/>
      <c r="AI98" s="987"/>
      <c r="AJ98" s="987"/>
      <c r="AK98" s="988"/>
      <c r="AL98" s="989">
        <f>data4!$AC$2</f>
        <v>0</v>
      </c>
      <c r="AM98" s="990"/>
      <c r="AN98" s="990"/>
      <c r="AO98" s="990"/>
      <c r="AP98" s="990"/>
      <c r="AQ98" s="990"/>
      <c r="AR98" s="990"/>
      <c r="AS98" s="990"/>
      <c r="AT98" s="990"/>
      <c r="AU98" s="990"/>
      <c r="AV98" s="990"/>
      <c r="AW98" s="990"/>
      <c r="AX98" s="990"/>
      <c r="AY98" s="990"/>
      <c r="AZ98" s="991"/>
      <c r="BA98" s="1247" t="s">
        <v>144</v>
      </c>
      <c r="BB98" s="1248"/>
      <c r="BC98" s="1251">
        <f>data4!$CQ$2</f>
        <v>0</v>
      </c>
      <c r="BD98" s="1252"/>
      <c r="BE98" s="1252"/>
      <c r="BF98" s="1018" t="s">
        <v>160</v>
      </c>
      <c r="BG98" s="1019"/>
      <c r="BH98" s="1019"/>
      <c r="BI98" s="1019"/>
      <c r="BJ98" s="1019"/>
      <c r="BK98" s="1019"/>
      <c r="BL98" s="1019"/>
      <c r="BM98" s="1020"/>
      <c r="BN98" s="191"/>
      <c r="BO98" s="191"/>
      <c r="BP98" s="191"/>
      <c r="BQ98" s="1238" t="s">
        <v>150</v>
      </c>
      <c r="BR98" s="1239"/>
      <c r="BS98" s="1244">
        <v>1</v>
      </c>
      <c r="BT98" s="986" t="s">
        <v>143</v>
      </c>
      <c r="BU98" s="987"/>
      <c r="BV98" s="987"/>
      <c r="BW98" s="987"/>
      <c r="BX98" s="988"/>
      <c r="BY98" s="989">
        <f>data4!$W$2</f>
        <v>0</v>
      </c>
      <c r="BZ98" s="990"/>
      <c r="CA98" s="990"/>
      <c r="CB98" s="990"/>
      <c r="CC98" s="990"/>
      <c r="CD98" s="990"/>
      <c r="CE98" s="990"/>
      <c r="CF98" s="990"/>
      <c r="CG98" s="990"/>
      <c r="CH98" s="990"/>
      <c r="CI98" s="990"/>
      <c r="CJ98" s="990"/>
      <c r="CK98" s="990"/>
      <c r="CL98" s="990"/>
      <c r="CM98" s="991"/>
      <c r="CN98" s="1247" t="s">
        <v>144</v>
      </c>
      <c r="CO98" s="1248"/>
      <c r="CP98" s="1251">
        <f>data4!$CK$2</f>
        <v>0</v>
      </c>
      <c r="CQ98" s="1252"/>
      <c r="CR98" s="1252"/>
      <c r="CS98" s="1266" t="s">
        <v>151</v>
      </c>
      <c r="CT98" s="1267"/>
      <c r="CU98" s="1263">
        <v>1</v>
      </c>
      <c r="CV98" s="986" t="s">
        <v>143</v>
      </c>
      <c r="CW98" s="987"/>
      <c r="CX98" s="987"/>
      <c r="CY98" s="987"/>
      <c r="CZ98" s="988"/>
      <c r="DA98" s="989">
        <f>data4!$AC$2</f>
        <v>0</v>
      </c>
      <c r="DB98" s="990"/>
      <c r="DC98" s="990"/>
      <c r="DD98" s="990"/>
      <c r="DE98" s="990"/>
      <c r="DF98" s="990"/>
      <c r="DG98" s="990"/>
      <c r="DH98" s="990"/>
      <c r="DI98" s="990"/>
      <c r="DJ98" s="990"/>
      <c r="DK98" s="990"/>
      <c r="DL98" s="990"/>
      <c r="DM98" s="990"/>
      <c r="DN98" s="990"/>
      <c r="DO98" s="991"/>
      <c r="DP98" s="1247" t="s">
        <v>144</v>
      </c>
      <c r="DQ98" s="1248"/>
      <c r="DR98" s="1251">
        <f>data4!$CQ$2</f>
        <v>0</v>
      </c>
      <c r="DS98" s="1252"/>
      <c r="DT98" s="1252"/>
      <c r="DU98" s="1018" t="s">
        <v>160</v>
      </c>
      <c r="DV98" s="1019"/>
      <c r="DW98" s="1019"/>
      <c r="DX98" s="1019"/>
      <c r="DY98" s="1019"/>
      <c r="DZ98" s="1019"/>
      <c r="EA98" s="1019"/>
      <c r="EB98" s="1020"/>
    </row>
    <row r="99" spans="1:132" ht="33" customHeight="1" x14ac:dyDescent="0.25">
      <c r="A99" s="191"/>
      <c r="B99" s="1240"/>
      <c r="C99" s="1241"/>
      <c r="D99" s="1245"/>
      <c r="E99" s="1258" t="s">
        <v>142</v>
      </c>
      <c r="F99" s="1259"/>
      <c r="G99" s="1259"/>
      <c r="H99" s="1259"/>
      <c r="I99" s="1259"/>
      <c r="J99" s="1260">
        <f>data4!$AG$2</f>
        <v>0</v>
      </c>
      <c r="K99" s="1261"/>
      <c r="L99" s="1261"/>
      <c r="M99" s="1261"/>
      <c r="N99" s="1261"/>
      <c r="O99" s="1261"/>
      <c r="P99" s="1261"/>
      <c r="Q99" s="1261"/>
      <c r="R99" s="1261"/>
      <c r="S99" s="1261"/>
      <c r="T99" s="1261"/>
      <c r="U99" s="1261"/>
      <c r="V99" s="1261"/>
      <c r="W99" s="1261"/>
      <c r="X99" s="1262"/>
      <c r="Y99" s="1249"/>
      <c r="Z99" s="1250"/>
      <c r="AA99" s="1253"/>
      <c r="AB99" s="1254"/>
      <c r="AC99" s="1254"/>
      <c r="AD99" s="1268"/>
      <c r="AE99" s="1269"/>
      <c r="AF99" s="1263"/>
      <c r="AG99" s="1258" t="s">
        <v>142</v>
      </c>
      <c r="AH99" s="1259"/>
      <c r="AI99" s="1259"/>
      <c r="AJ99" s="1259"/>
      <c r="AK99" s="1259"/>
      <c r="AL99" s="1235">
        <f>data4!$AM$2</f>
        <v>0</v>
      </c>
      <c r="AM99" s="1236"/>
      <c r="AN99" s="1236"/>
      <c r="AO99" s="1236"/>
      <c r="AP99" s="1236"/>
      <c r="AQ99" s="1236"/>
      <c r="AR99" s="1236"/>
      <c r="AS99" s="1236"/>
      <c r="AT99" s="1236"/>
      <c r="AU99" s="1236"/>
      <c r="AV99" s="1236"/>
      <c r="AW99" s="1236"/>
      <c r="AX99" s="1236"/>
      <c r="AY99" s="1236"/>
      <c r="AZ99" s="1237"/>
      <c r="BA99" s="1249"/>
      <c r="BB99" s="1250"/>
      <c r="BC99" s="1253"/>
      <c r="BD99" s="1254"/>
      <c r="BE99" s="1254"/>
      <c r="BF99" s="1021"/>
      <c r="BG99" s="1022"/>
      <c r="BH99" s="1022"/>
      <c r="BI99" s="1022"/>
      <c r="BJ99" s="1022"/>
      <c r="BK99" s="1022"/>
      <c r="BL99" s="1022"/>
      <c r="BM99" s="1023"/>
      <c r="BN99" s="191"/>
      <c r="BO99" s="191"/>
      <c r="BP99" s="191"/>
      <c r="BQ99" s="1240"/>
      <c r="BR99" s="1241"/>
      <c r="BS99" s="1245"/>
      <c r="BT99" s="1258" t="s">
        <v>142</v>
      </c>
      <c r="BU99" s="1259"/>
      <c r="BV99" s="1259"/>
      <c r="BW99" s="1259"/>
      <c r="BX99" s="1259"/>
      <c r="BY99" s="1260">
        <f>data4!$AG$2</f>
        <v>0</v>
      </c>
      <c r="BZ99" s="1261"/>
      <c r="CA99" s="1261"/>
      <c r="CB99" s="1261"/>
      <c r="CC99" s="1261"/>
      <c r="CD99" s="1261"/>
      <c r="CE99" s="1261"/>
      <c r="CF99" s="1261"/>
      <c r="CG99" s="1261"/>
      <c r="CH99" s="1261"/>
      <c r="CI99" s="1261"/>
      <c r="CJ99" s="1261"/>
      <c r="CK99" s="1261"/>
      <c r="CL99" s="1261"/>
      <c r="CM99" s="1262"/>
      <c r="CN99" s="1249"/>
      <c r="CO99" s="1250"/>
      <c r="CP99" s="1253"/>
      <c r="CQ99" s="1254"/>
      <c r="CR99" s="1254"/>
      <c r="CS99" s="1268"/>
      <c r="CT99" s="1269"/>
      <c r="CU99" s="1263"/>
      <c r="CV99" s="1258" t="s">
        <v>142</v>
      </c>
      <c r="CW99" s="1259"/>
      <c r="CX99" s="1259"/>
      <c r="CY99" s="1259"/>
      <c r="CZ99" s="1259"/>
      <c r="DA99" s="1235">
        <f>data4!$AM$2</f>
        <v>0</v>
      </c>
      <c r="DB99" s="1236"/>
      <c r="DC99" s="1236"/>
      <c r="DD99" s="1236"/>
      <c r="DE99" s="1236"/>
      <c r="DF99" s="1236"/>
      <c r="DG99" s="1236"/>
      <c r="DH99" s="1236"/>
      <c r="DI99" s="1236"/>
      <c r="DJ99" s="1236"/>
      <c r="DK99" s="1236"/>
      <c r="DL99" s="1236"/>
      <c r="DM99" s="1236"/>
      <c r="DN99" s="1236"/>
      <c r="DO99" s="1237"/>
      <c r="DP99" s="1249"/>
      <c r="DQ99" s="1250"/>
      <c r="DR99" s="1253"/>
      <c r="DS99" s="1254"/>
      <c r="DT99" s="1254"/>
      <c r="DU99" s="1021"/>
      <c r="DV99" s="1022"/>
      <c r="DW99" s="1022"/>
      <c r="DX99" s="1022"/>
      <c r="DY99" s="1022"/>
      <c r="DZ99" s="1022"/>
      <c r="EA99" s="1022"/>
      <c r="EB99" s="1023"/>
    </row>
    <row r="100" spans="1:132" ht="27.75" customHeight="1" x14ac:dyDescent="0.25">
      <c r="A100" s="191"/>
      <c r="B100" s="1240"/>
      <c r="C100" s="1241"/>
      <c r="D100" s="1246"/>
      <c r="E100" s="1255" t="s">
        <v>122</v>
      </c>
      <c r="F100" s="1256"/>
      <c r="G100" s="1256"/>
      <c r="H100" s="1256"/>
      <c r="I100" s="1257"/>
      <c r="J100" s="1004" t="str">
        <f>DBCS(data4!$AW$2)</f>
        <v/>
      </c>
      <c r="K100" s="1005"/>
      <c r="L100" s="1005"/>
      <c r="M100" s="1005"/>
      <c r="N100" s="1005"/>
      <c r="O100" s="1005"/>
      <c r="P100" s="1005"/>
      <c r="Q100" s="1006" t="str">
        <f>DBCS(data4!$BG$2)</f>
        <v/>
      </c>
      <c r="R100" s="1006"/>
      <c r="S100" s="1006"/>
      <c r="T100" s="1006"/>
      <c r="U100" s="1006"/>
      <c r="V100" s="1006"/>
      <c r="W100" s="1006" t="str">
        <f>DBCS(data4!$BQ$2)</f>
        <v/>
      </c>
      <c r="X100" s="1006"/>
      <c r="Y100" s="1006"/>
      <c r="Z100" s="1006"/>
      <c r="AA100" s="1006"/>
      <c r="AB100" s="1006"/>
      <c r="AC100" s="1270"/>
      <c r="AD100" s="1268"/>
      <c r="AE100" s="1269"/>
      <c r="AF100" s="1263"/>
      <c r="AG100" s="1255" t="s">
        <v>122</v>
      </c>
      <c r="AH100" s="1256"/>
      <c r="AI100" s="1256"/>
      <c r="AJ100" s="1256"/>
      <c r="AK100" s="1257"/>
      <c r="AL100" s="729" t="str">
        <f>DBCS(data4!$BC$2)</f>
        <v/>
      </c>
      <c r="AM100" s="730"/>
      <c r="AN100" s="730"/>
      <c r="AO100" s="730"/>
      <c r="AP100" s="730"/>
      <c r="AQ100" s="730"/>
      <c r="AR100" s="730"/>
      <c r="AS100" s="731" t="str">
        <f>DBCS(data4!$BM$2)</f>
        <v/>
      </c>
      <c r="AT100" s="731"/>
      <c r="AU100" s="731"/>
      <c r="AV100" s="731"/>
      <c r="AW100" s="731"/>
      <c r="AX100" s="731"/>
      <c r="AY100" s="731" t="str">
        <f>DBCS(data4!$BW$2)</f>
        <v/>
      </c>
      <c r="AZ100" s="731"/>
      <c r="BA100" s="731"/>
      <c r="BB100" s="731"/>
      <c r="BC100" s="731"/>
      <c r="BD100" s="731"/>
      <c r="BE100" s="732"/>
      <c r="BF100" s="1024" t="str">
        <f>IF(data4!$BA$2=0,"","（1）")</f>
        <v/>
      </c>
      <c r="BG100" s="1025"/>
      <c r="BH100" s="1025"/>
      <c r="BI100" s="470"/>
      <c r="BJ100" s="470"/>
      <c r="BK100" s="470"/>
      <c r="BL100" s="470"/>
      <c r="BM100" s="497"/>
      <c r="BN100" s="191"/>
      <c r="BO100" s="191"/>
      <c r="BP100" s="191"/>
      <c r="BQ100" s="1240"/>
      <c r="BR100" s="1241"/>
      <c r="BS100" s="1246"/>
      <c r="BT100" s="1255" t="s">
        <v>122</v>
      </c>
      <c r="BU100" s="1256"/>
      <c r="BV100" s="1256"/>
      <c r="BW100" s="1256"/>
      <c r="BX100" s="1257"/>
      <c r="BY100" s="1004" t="str">
        <f>DBCS(data4!$AW$2)</f>
        <v/>
      </c>
      <c r="BZ100" s="1005"/>
      <c r="CA100" s="1005"/>
      <c r="CB100" s="1005"/>
      <c r="CC100" s="1005"/>
      <c r="CD100" s="1005"/>
      <c r="CE100" s="1005"/>
      <c r="CF100" s="1006" t="str">
        <f>DBCS(data4!$BG$2)</f>
        <v/>
      </c>
      <c r="CG100" s="1006"/>
      <c r="CH100" s="1006"/>
      <c r="CI100" s="1006"/>
      <c r="CJ100" s="1006"/>
      <c r="CK100" s="1006"/>
      <c r="CL100" s="1006" t="str">
        <f>DBCS(data4!$BQ$2)</f>
        <v/>
      </c>
      <c r="CM100" s="1006"/>
      <c r="CN100" s="1006"/>
      <c r="CO100" s="1006"/>
      <c r="CP100" s="1006"/>
      <c r="CQ100" s="1006"/>
      <c r="CR100" s="1270"/>
      <c r="CS100" s="1268"/>
      <c r="CT100" s="1269"/>
      <c r="CU100" s="1263"/>
      <c r="CV100" s="1255" t="s">
        <v>122</v>
      </c>
      <c r="CW100" s="1256"/>
      <c r="CX100" s="1256"/>
      <c r="CY100" s="1256"/>
      <c r="CZ100" s="1257"/>
      <c r="DA100" s="729" t="str">
        <f>DBCS(data4!$BC$2)</f>
        <v/>
      </c>
      <c r="DB100" s="730"/>
      <c r="DC100" s="730"/>
      <c r="DD100" s="730"/>
      <c r="DE100" s="730"/>
      <c r="DF100" s="730"/>
      <c r="DG100" s="730"/>
      <c r="DH100" s="731" t="str">
        <f>DBCS(data4!$BM$2)</f>
        <v/>
      </c>
      <c r="DI100" s="731"/>
      <c r="DJ100" s="731"/>
      <c r="DK100" s="731"/>
      <c r="DL100" s="731"/>
      <c r="DM100" s="731"/>
      <c r="DN100" s="731" t="str">
        <f>DBCS(data4!$BW$2)</f>
        <v/>
      </c>
      <c r="DO100" s="731"/>
      <c r="DP100" s="731"/>
      <c r="DQ100" s="731"/>
      <c r="DR100" s="731"/>
      <c r="DS100" s="731"/>
      <c r="DT100" s="732"/>
      <c r="DU100" s="1024" t="str">
        <f>IF(data4!$BA$2=0,"","（1）")</f>
        <v/>
      </c>
      <c r="DV100" s="1025"/>
      <c r="DW100" s="1025"/>
      <c r="DX100" s="470"/>
      <c r="DY100" s="470"/>
      <c r="DZ100" s="470"/>
      <c r="EA100" s="470"/>
      <c r="EB100" s="497"/>
    </row>
    <row r="101" spans="1:132" ht="15.75" customHeight="1" x14ac:dyDescent="0.25">
      <c r="A101" s="191"/>
      <c r="B101" s="1240"/>
      <c r="C101" s="1241"/>
      <c r="D101" s="1244">
        <v>2</v>
      </c>
      <c r="E101" s="986" t="s">
        <v>143</v>
      </c>
      <c r="F101" s="987"/>
      <c r="G101" s="987"/>
      <c r="H101" s="987"/>
      <c r="I101" s="988"/>
      <c r="J101" s="989">
        <f>data4!$X$2</f>
        <v>0</v>
      </c>
      <c r="K101" s="990"/>
      <c r="L101" s="990"/>
      <c r="M101" s="990"/>
      <c r="N101" s="990"/>
      <c r="O101" s="990"/>
      <c r="P101" s="990"/>
      <c r="Q101" s="990"/>
      <c r="R101" s="990"/>
      <c r="S101" s="990"/>
      <c r="T101" s="990"/>
      <c r="U101" s="990"/>
      <c r="V101" s="990"/>
      <c r="W101" s="990"/>
      <c r="X101" s="991"/>
      <c r="Y101" s="1247" t="s">
        <v>144</v>
      </c>
      <c r="Z101" s="1248"/>
      <c r="AA101" s="1251">
        <f>data4!$CL$2</f>
        <v>0</v>
      </c>
      <c r="AB101" s="1252"/>
      <c r="AC101" s="1252"/>
      <c r="AD101" s="1268"/>
      <c r="AE101" s="1269"/>
      <c r="AF101" s="1263">
        <v>2</v>
      </c>
      <c r="AG101" s="986" t="s">
        <v>143</v>
      </c>
      <c r="AH101" s="987"/>
      <c r="AI101" s="987"/>
      <c r="AJ101" s="987"/>
      <c r="AK101" s="988"/>
      <c r="AL101" s="989">
        <f>data4!$AD$2</f>
        <v>0</v>
      </c>
      <c r="AM101" s="990"/>
      <c r="AN101" s="990"/>
      <c r="AO101" s="990"/>
      <c r="AP101" s="990"/>
      <c r="AQ101" s="990"/>
      <c r="AR101" s="990"/>
      <c r="AS101" s="990"/>
      <c r="AT101" s="990"/>
      <c r="AU101" s="990"/>
      <c r="AV101" s="990"/>
      <c r="AW101" s="990"/>
      <c r="AX101" s="990"/>
      <c r="AY101" s="990"/>
      <c r="AZ101" s="991"/>
      <c r="BA101" s="1276" t="s">
        <v>144</v>
      </c>
      <c r="BB101" s="1277"/>
      <c r="BC101" s="1274">
        <f>data4!$CR$2</f>
        <v>0</v>
      </c>
      <c r="BD101" s="1275"/>
      <c r="BE101" s="1275"/>
      <c r="BF101" s="471"/>
      <c r="BG101" s="1026" t="str">
        <f>IF(data4!$BA$2="","",data4!$BA$2)</f>
        <v/>
      </c>
      <c r="BH101" s="1026"/>
      <c r="BI101" s="1026" t="str">
        <f>IF(data4!$BK$2="","",data4!$BK$2)</f>
        <v/>
      </c>
      <c r="BJ101" s="1026"/>
      <c r="BK101" s="1026" t="str">
        <f>IF(data4!$BU$2="","",data4!$BU$2)</f>
        <v/>
      </c>
      <c r="BL101" s="1026"/>
      <c r="BM101" s="498"/>
      <c r="BN101" s="191"/>
      <c r="BO101" s="191"/>
      <c r="BP101" s="191"/>
      <c r="BQ101" s="1240"/>
      <c r="BR101" s="1241"/>
      <c r="BS101" s="1244">
        <v>2</v>
      </c>
      <c r="BT101" s="986" t="s">
        <v>143</v>
      </c>
      <c r="BU101" s="987"/>
      <c r="BV101" s="987"/>
      <c r="BW101" s="987"/>
      <c r="BX101" s="988"/>
      <c r="BY101" s="989">
        <f>data4!$X$2</f>
        <v>0</v>
      </c>
      <c r="BZ101" s="990"/>
      <c r="CA101" s="990"/>
      <c r="CB101" s="990"/>
      <c r="CC101" s="990"/>
      <c r="CD101" s="990"/>
      <c r="CE101" s="990"/>
      <c r="CF101" s="990"/>
      <c r="CG101" s="990"/>
      <c r="CH101" s="990"/>
      <c r="CI101" s="990"/>
      <c r="CJ101" s="990"/>
      <c r="CK101" s="990"/>
      <c r="CL101" s="990"/>
      <c r="CM101" s="991"/>
      <c r="CN101" s="1247" t="s">
        <v>144</v>
      </c>
      <c r="CO101" s="1248"/>
      <c r="CP101" s="1251">
        <f>data4!$CL$2</f>
        <v>0</v>
      </c>
      <c r="CQ101" s="1252"/>
      <c r="CR101" s="1252"/>
      <c r="CS101" s="1268"/>
      <c r="CT101" s="1269"/>
      <c r="CU101" s="1263">
        <v>2</v>
      </c>
      <c r="CV101" s="986" t="s">
        <v>143</v>
      </c>
      <c r="CW101" s="987"/>
      <c r="CX101" s="987"/>
      <c r="CY101" s="987"/>
      <c r="CZ101" s="988"/>
      <c r="DA101" s="989">
        <f>data4!$AD$2</f>
        <v>0</v>
      </c>
      <c r="DB101" s="990"/>
      <c r="DC101" s="990"/>
      <c r="DD101" s="990"/>
      <c r="DE101" s="990"/>
      <c r="DF101" s="990"/>
      <c r="DG101" s="990"/>
      <c r="DH101" s="990"/>
      <c r="DI101" s="990"/>
      <c r="DJ101" s="990"/>
      <c r="DK101" s="990"/>
      <c r="DL101" s="990"/>
      <c r="DM101" s="990"/>
      <c r="DN101" s="990"/>
      <c r="DO101" s="991"/>
      <c r="DP101" s="1276" t="s">
        <v>144</v>
      </c>
      <c r="DQ101" s="1277"/>
      <c r="DR101" s="1274">
        <f>data4!$CR$2</f>
        <v>0</v>
      </c>
      <c r="DS101" s="1275"/>
      <c r="DT101" s="1275"/>
      <c r="DU101" s="471"/>
      <c r="DV101" s="1026" t="str">
        <f>IF(data4!$BA$2="","",data4!$BA$2)</f>
        <v/>
      </c>
      <c r="DW101" s="1026"/>
      <c r="DX101" s="1026" t="str">
        <f>IF(data4!$BK$2="","",data4!$BK$2)</f>
        <v/>
      </c>
      <c r="DY101" s="1026"/>
      <c r="DZ101" s="1026" t="str">
        <f>IF(data4!$BU$2="","",data4!$BU$2)</f>
        <v/>
      </c>
      <c r="EA101" s="1026"/>
      <c r="EB101" s="498"/>
    </row>
    <row r="102" spans="1:132" ht="33" customHeight="1" x14ac:dyDescent="0.25">
      <c r="A102" s="191"/>
      <c r="B102" s="1240"/>
      <c r="C102" s="1241"/>
      <c r="D102" s="1245"/>
      <c r="E102" s="1258" t="s">
        <v>142</v>
      </c>
      <c r="F102" s="1259"/>
      <c r="G102" s="1259"/>
      <c r="H102" s="1259"/>
      <c r="I102" s="1259"/>
      <c r="J102" s="1260">
        <f>data4!$AH$2</f>
        <v>0</v>
      </c>
      <c r="K102" s="1261"/>
      <c r="L102" s="1261"/>
      <c r="M102" s="1261"/>
      <c r="N102" s="1261"/>
      <c r="O102" s="1261"/>
      <c r="P102" s="1261"/>
      <c r="Q102" s="1261"/>
      <c r="R102" s="1261"/>
      <c r="S102" s="1261"/>
      <c r="T102" s="1261"/>
      <c r="U102" s="1261"/>
      <c r="V102" s="1261"/>
      <c r="W102" s="1261"/>
      <c r="X102" s="1262"/>
      <c r="Y102" s="1249"/>
      <c r="Z102" s="1250"/>
      <c r="AA102" s="1253"/>
      <c r="AB102" s="1254"/>
      <c r="AC102" s="1254"/>
      <c r="AD102" s="1268"/>
      <c r="AE102" s="1269"/>
      <c r="AF102" s="1263"/>
      <c r="AG102" s="1258" t="s">
        <v>142</v>
      </c>
      <c r="AH102" s="1259"/>
      <c r="AI102" s="1259"/>
      <c r="AJ102" s="1259"/>
      <c r="AK102" s="1259"/>
      <c r="AL102" s="1235">
        <f>data4!$AN$2</f>
        <v>0</v>
      </c>
      <c r="AM102" s="1236"/>
      <c r="AN102" s="1236"/>
      <c r="AO102" s="1236"/>
      <c r="AP102" s="1236"/>
      <c r="AQ102" s="1236"/>
      <c r="AR102" s="1236"/>
      <c r="AS102" s="1236"/>
      <c r="AT102" s="1236"/>
      <c r="AU102" s="1236"/>
      <c r="AV102" s="1236"/>
      <c r="AW102" s="1236"/>
      <c r="AX102" s="1236"/>
      <c r="AY102" s="1236"/>
      <c r="AZ102" s="1237"/>
      <c r="BA102" s="1249"/>
      <c r="BB102" s="1250"/>
      <c r="BC102" s="1253"/>
      <c r="BD102" s="1254"/>
      <c r="BE102" s="1254"/>
      <c r="BF102" s="1027" t="str">
        <f>IF(data4!$BB$2=0,"","（2）")</f>
        <v/>
      </c>
      <c r="BG102" s="1028"/>
      <c r="BH102" s="1028"/>
      <c r="BI102" s="18"/>
      <c r="BJ102" s="18"/>
      <c r="BK102" s="18"/>
      <c r="BL102" s="18"/>
      <c r="BM102" s="498"/>
      <c r="BN102" s="191"/>
      <c r="BO102" s="191"/>
      <c r="BP102" s="191"/>
      <c r="BQ102" s="1240"/>
      <c r="BR102" s="1241"/>
      <c r="BS102" s="1245"/>
      <c r="BT102" s="1258" t="s">
        <v>142</v>
      </c>
      <c r="BU102" s="1259"/>
      <c r="BV102" s="1259"/>
      <c r="BW102" s="1259"/>
      <c r="BX102" s="1259"/>
      <c r="BY102" s="1260">
        <f>data4!$AH$2</f>
        <v>0</v>
      </c>
      <c r="BZ102" s="1261"/>
      <c r="CA102" s="1261"/>
      <c r="CB102" s="1261"/>
      <c r="CC102" s="1261"/>
      <c r="CD102" s="1261"/>
      <c r="CE102" s="1261"/>
      <c r="CF102" s="1261"/>
      <c r="CG102" s="1261"/>
      <c r="CH102" s="1261"/>
      <c r="CI102" s="1261"/>
      <c r="CJ102" s="1261"/>
      <c r="CK102" s="1261"/>
      <c r="CL102" s="1261"/>
      <c r="CM102" s="1262"/>
      <c r="CN102" s="1249"/>
      <c r="CO102" s="1250"/>
      <c r="CP102" s="1253"/>
      <c r="CQ102" s="1254"/>
      <c r="CR102" s="1254"/>
      <c r="CS102" s="1268"/>
      <c r="CT102" s="1269"/>
      <c r="CU102" s="1263"/>
      <c r="CV102" s="1258" t="s">
        <v>142</v>
      </c>
      <c r="CW102" s="1259"/>
      <c r="CX102" s="1259"/>
      <c r="CY102" s="1259"/>
      <c r="CZ102" s="1259"/>
      <c r="DA102" s="1235">
        <f>data4!$AN$2</f>
        <v>0</v>
      </c>
      <c r="DB102" s="1236"/>
      <c r="DC102" s="1236"/>
      <c r="DD102" s="1236"/>
      <c r="DE102" s="1236"/>
      <c r="DF102" s="1236"/>
      <c r="DG102" s="1236"/>
      <c r="DH102" s="1236"/>
      <c r="DI102" s="1236"/>
      <c r="DJ102" s="1236"/>
      <c r="DK102" s="1236"/>
      <c r="DL102" s="1236"/>
      <c r="DM102" s="1236"/>
      <c r="DN102" s="1236"/>
      <c r="DO102" s="1237"/>
      <c r="DP102" s="1249"/>
      <c r="DQ102" s="1250"/>
      <c r="DR102" s="1253"/>
      <c r="DS102" s="1254"/>
      <c r="DT102" s="1254"/>
      <c r="DU102" s="1027" t="str">
        <f>IF(data4!$BB$2=0,"","（2）")</f>
        <v/>
      </c>
      <c r="DV102" s="1028"/>
      <c r="DW102" s="1028"/>
      <c r="DX102" s="18"/>
      <c r="DY102" s="18"/>
      <c r="DZ102" s="18"/>
      <c r="EA102" s="18"/>
      <c r="EB102" s="498"/>
    </row>
    <row r="103" spans="1:132" ht="27.75" customHeight="1" x14ac:dyDescent="0.25">
      <c r="A103" s="191"/>
      <c r="B103" s="1240"/>
      <c r="C103" s="1241"/>
      <c r="D103" s="1246"/>
      <c r="E103" s="1255" t="s">
        <v>122</v>
      </c>
      <c r="F103" s="1256"/>
      <c r="G103" s="1256"/>
      <c r="H103" s="1256"/>
      <c r="I103" s="1257"/>
      <c r="J103" s="1004" t="str">
        <f>DBCS(data4!$AX$2)</f>
        <v/>
      </c>
      <c r="K103" s="1005"/>
      <c r="L103" s="1005"/>
      <c r="M103" s="1005"/>
      <c r="N103" s="1005"/>
      <c r="O103" s="1005"/>
      <c r="P103" s="1005"/>
      <c r="Q103" s="1006" t="str">
        <f>DBCS(data4!$BH$2)</f>
        <v/>
      </c>
      <c r="R103" s="1006"/>
      <c r="S103" s="1006"/>
      <c r="T103" s="1006"/>
      <c r="U103" s="1006"/>
      <c r="V103" s="1006"/>
      <c r="W103" s="1006" t="str">
        <f>DBCS(data4!$BR$2)</f>
        <v/>
      </c>
      <c r="X103" s="1006"/>
      <c r="Y103" s="1006"/>
      <c r="Z103" s="1006"/>
      <c r="AA103" s="1006"/>
      <c r="AB103" s="1006"/>
      <c r="AC103" s="1270"/>
      <c r="AD103" s="1268"/>
      <c r="AE103" s="1269"/>
      <c r="AF103" s="1263"/>
      <c r="AG103" s="1255" t="s">
        <v>122</v>
      </c>
      <c r="AH103" s="1256"/>
      <c r="AI103" s="1256"/>
      <c r="AJ103" s="1256"/>
      <c r="AK103" s="1257"/>
      <c r="AL103" s="729" t="str">
        <f>DBCS(data4!$BD$2)</f>
        <v/>
      </c>
      <c r="AM103" s="730"/>
      <c r="AN103" s="730"/>
      <c r="AO103" s="730"/>
      <c r="AP103" s="730"/>
      <c r="AQ103" s="730"/>
      <c r="AR103" s="730"/>
      <c r="AS103" s="731" t="str">
        <f>DBCS(data4!$BN$2)</f>
        <v/>
      </c>
      <c r="AT103" s="731"/>
      <c r="AU103" s="731"/>
      <c r="AV103" s="731"/>
      <c r="AW103" s="731"/>
      <c r="AX103" s="731"/>
      <c r="AY103" s="731" t="str">
        <f>DBCS(data4!$BX$2)</f>
        <v/>
      </c>
      <c r="AZ103" s="731"/>
      <c r="BA103" s="731"/>
      <c r="BB103" s="731"/>
      <c r="BC103" s="731"/>
      <c r="BD103" s="731"/>
      <c r="BE103" s="732"/>
      <c r="BF103" s="499"/>
      <c r="BG103" s="1026" t="str">
        <f>IF(data4!$BB$2="","",data4!$BB$2)</f>
        <v/>
      </c>
      <c r="BH103" s="1026"/>
      <c r="BI103" s="1026" t="str">
        <f>IF(data4!$BL$2="","",data4!$BL$2)</f>
        <v/>
      </c>
      <c r="BJ103" s="1026"/>
      <c r="BK103" s="1026" t="str">
        <f>IF(data4!$BV$2="","",data4!$BV$2)</f>
        <v/>
      </c>
      <c r="BL103" s="1026"/>
      <c r="BM103" s="498"/>
      <c r="BN103" s="191"/>
      <c r="BO103" s="191"/>
      <c r="BP103" s="191"/>
      <c r="BQ103" s="1240"/>
      <c r="BR103" s="1241"/>
      <c r="BS103" s="1246"/>
      <c r="BT103" s="1255" t="s">
        <v>122</v>
      </c>
      <c r="BU103" s="1256"/>
      <c r="BV103" s="1256"/>
      <c r="BW103" s="1256"/>
      <c r="BX103" s="1257"/>
      <c r="BY103" s="1004" t="str">
        <f>DBCS(data4!$AX$2)</f>
        <v/>
      </c>
      <c r="BZ103" s="1005"/>
      <c r="CA103" s="1005"/>
      <c r="CB103" s="1005"/>
      <c r="CC103" s="1005"/>
      <c r="CD103" s="1005"/>
      <c r="CE103" s="1005"/>
      <c r="CF103" s="1006" t="str">
        <f>DBCS(data4!$BH$2)</f>
        <v/>
      </c>
      <c r="CG103" s="1006"/>
      <c r="CH103" s="1006"/>
      <c r="CI103" s="1006"/>
      <c r="CJ103" s="1006"/>
      <c r="CK103" s="1006"/>
      <c r="CL103" s="1006" t="str">
        <f>DBCS(data4!$BR$2)</f>
        <v/>
      </c>
      <c r="CM103" s="1006"/>
      <c r="CN103" s="1006"/>
      <c r="CO103" s="1006"/>
      <c r="CP103" s="1006"/>
      <c r="CQ103" s="1006"/>
      <c r="CR103" s="1270"/>
      <c r="CS103" s="1268"/>
      <c r="CT103" s="1269"/>
      <c r="CU103" s="1263"/>
      <c r="CV103" s="1255" t="s">
        <v>122</v>
      </c>
      <c r="CW103" s="1256"/>
      <c r="CX103" s="1256"/>
      <c r="CY103" s="1256"/>
      <c r="CZ103" s="1257"/>
      <c r="DA103" s="729" t="str">
        <f>DBCS(data4!$BD$2)</f>
        <v/>
      </c>
      <c r="DB103" s="730"/>
      <c r="DC103" s="730"/>
      <c r="DD103" s="730"/>
      <c r="DE103" s="730"/>
      <c r="DF103" s="730"/>
      <c r="DG103" s="730"/>
      <c r="DH103" s="731" t="str">
        <f>DBCS(data4!$BN$2)</f>
        <v/>
      </c>
      <c r="DI103" s="731"/>
      <c r="DJ103" s="731"/>
      <c r="DK103" s="731"/>
      <c r="DL103" s="731"/>
      <c r="DM103" s="731"/>
      <c r="DN103" s="731" t="str">
        <f>DBCS(data4!$BX$2)</f>
        <v/>
      </c>
      <c r="DO103" s="731"/>
      <c r="DP103" s="731"/>
      <c r="DQ103" s="731"/>
      <c r="DR103" s="731"/>
      <c r="DS103" s="731"/>
      <c r="DT103" s="732"/>
      <c r="DU103" s="499"/>
      <c r="DV103" s="1026" t="str">
        <f>IF(data4!$BB$2="","",data4!$BB$2)</f>
        <v/>
      </c>
      <c r="DW103" s="1026"/>
      <c r="DX103" s="1026" t="str">
        <f>IF(data4!$BL$2="","",data4!$BL$2)</f>
        <v/>
      </c>
      <c r="DY103" s="1026"/>
      <c r="DZ103" s="1026" t="str">
        <f>IF(data4!$BV$2="","",data4!$BV$2)</f>
        <v/>
      </c>
      <c r="EA103" s="1026"/>
      <c r="EB103" s="498"/>
    </row>
    <row r="104" spans="1:132" ht="15.75" customHeight="1" x14ac:dyDescent="0.25">
      <c r="A104" s="191"/>
      <c r="B104" s="1240"/>
      <c r="C104" s="1241"/>
      <c r="D104" s="1244">
        <v>3</v>
      </c>
      <c r="E104" s="986" t="s">
        <v>143</v>
      </c>
      <c r="F104" s="987"/>
      <c r="G104" s="987"/>
      <c r="H104" s="987"/>
      <c r="I104" s="988"/>
      <c r="J104" s="989">
        <f>data4!$Y$2</f>
        <v>0</v>
      </c>
      <c r="K104" s="990"/>
      <c r="L104" s="990"/>
      <c r="M104" s="990"/>
      <c r="N104" s="990"/>
      <c r="O104" s="990"/>
      <c r="P104" s="990"/>
      <c r="Q104" s="990"/>
      <c r="R104" s="990"/>
      <c r="S104" s="990"/>
      <c r="T104" s="990"/>
      <c r="U104" s="990"/>
      <c r="V104" s="990"/>
      <c r="W104" s="990"/>
      <c r="X104" s="991"/>
      <c r="Y104" s="1247" t="s">
        <v>144</v>
      </c>
      <c r="Z104" s="1248"/>
      <c r="AA104" s="1251">
        <f>data4!$CM$2</f>
        <v>0</v>
      </c>
      <c r="AB104" s="1252"/>
      <c r="AC104" s="1252"/>
      <c r="AD104" s="1268"/>
      <c r="AE104" s="1269"/>
      <c r="AF104" s="1263">
        <v>3</v>
      </c>
      <c r="AG104" s="986" t="s">
        <v>143</v>
      </c>
      <c r="AH104" s="987"/>
      <c r="AI104" s="987"/>
      <c r="AJ104" s="987"/>
      <c r="AK104" s="988"/>
      <c r="AL104" s="989">
        <f>data4!$AE$2</f>
        <v>0</v>
      </c>
      <c r="AM104" s="990"/>
      <c r="AN104" s="990"/>
      <c r="AO104" s="990"/>
      <c r="AP104" s="990"/>
      <c r="AQ104" s="990"/>
      <c r="AR104" s="990"/>
      <c r="AS104" s="990"/>
      <c r="AT104" s="990"/>
      <c r="AU104" s="990"/>
      <c r="AV104" s="990"/>
      <c r="AW104" s="990"/>
      <c r="AX104" s="990"/>
      <c r="AY104" s="990"/>
      <c r="AZ104" s="991"/>
      <c r="BA104" s="1276" t="s">
        <v>144</v>
      </c>
      <c r="BB104" s="1277"/>
      <c r="BC104" s="1274">
        <f>data4!$CS$2</f>
        <v>0</v>
      </c>
      <c r="BD104" s="1275"/>
      <c r="BE104" s="1275"/>
      <c r="BF104" s="500"/>
      <c r="BG104" s="501"/>
      <c r="BH104" s="501"/>
      <c r="BI104" s="501"/>
      <c r="BJ104" s="501"/>
      <c r="BK104" s="501"/>
      <c r="BL104" s="501"/>
      <c r="BM104" s="502"/>
      <c r="BN104" s="191"/>
      <c r="BO104" s="191"/>
      <c r="BP104" s="191"/>
      <c r="BQ104" s="1240"/>
      <c r="BR104" s="1241"/>
      <c r="BS104" s="1244">
        <v>3</v>
      </c>
      <c r="BT104" s="986" t="s">
        <v>143</v>
      </c>
      <c r="BU104" s="987"/>
      <c r="BV104" s="987"/>
      <c r="BW104" s="987"/>
      <c r="BX104" s="988"/>
      <c r="BY104" s="989">
        <f>data4!$Y$2</f>
        <v>0</v>
      </c>
      <c r="BZ104" s="990"/>
      <c r="CA104" s="990"/>
      <c r="CB104" s="990"/>
      <c r="CC104" s="990"/>
      <c r="CD104" s="990"/>
      <c r="CE104" s="990"/>
      <c r="CF104" s="990"/>
      <c r="CG104" s="990"/>
      <c r="CH104" s="990"/>
      <c r="CI104" s="990"/>
      <c r="CJ104" s="990"/>
      <c r="CK104" s="990"/>
      <c r="CL104" s="990"/>
      <c r="CM104" s="991"/>
      <c r="CN104" s="1247" t="s">
        <v>144</v>
      </c>
      <c r="CO104" s="1248"/>
      <c r="CP104" s="1251">
        <f>data4!$CM$2</f>
        <v>0</v>
      </c>
      <c r="CQ104" s="1252"/>
      <c r="CR104" s="1252"/>
      <c r="CS104" s="1268"/>
      <c r="CT104" s="1269"/>
      <c r="CU104" s="1263">
        <v>3</v>
      </c>
      <c r="CV104" s="986" t="s">
        <v>143</v>
      </c>
      <c r="CW104" s="987"/>
      <c r="CX104" s="987"/>
      <c r="CY104" s="987"/>
      <c r="CZ104" s="988"/>
      <c r="DA104" s="989">
        <f>data4!$AE$2</f>
        <v>0</v>
      </c>
      <c r="DB104" s="990"/>
      <c r="DC104" s="990"/>
      <c r="DD104" s="990"/>
      <c r="DE104" s="990"/>
      <c r="DF104" s="990"/>
      <c r="DG104" s="990"/>
      <c r="DH104" s="990"/>
      <c r="DI104" s="990"/>
      <c r="DJ104" s="990"/>
      <c r="DK104" s="990"/>
      <c r="DL104" s="990"/>
      <c r="DM104" s="990"/>
      <c r="DN104" s="990"/>
      <c r="DO104" s="991"/>
      <c r="DP104" s="1276" t="s">
        <v>144</v>
      </c>
      <c r="DQ104" s="1277"/>
      <c r="DR104" s="1274">
        <f>data4!$CS$2</f>
        <v>0</v>
      </c>
      <c r="DS104" s="1275"/>
      <c r="DT104" s="1275"/>
      <c r="DU104" s="500"/>
      <c r="DV104" s="501"/>
      <c r="DW104" s="501"/>
      <c r="DX104" s="501"/>
      <c r="DY104" s="501"/>
      <c r="DZ104" s="501"/>
      <c r="EA104" s="501"/>
      <c r="EB104" s="502"/>
    </row>
    <row r="105" spans="1:132" ht="33" customHeight="1" x14ac:dyDescent="0.25">
      <c r="A105" s="191"/>
      <c r="B105" s="1240"/>
      <c r="C105" s="1241"/>
      <c r="D105" s="1245"/>
      <c r="E105" s="1258" t="s">
        <v>142</v>
      </c>
      <c r="F105" s="1259"/>
      <c r="G105" s="1259"/>
      <c r="H105" s="1259"/>
      <c r="I105" s="1259"/>
      <c r="J105" s="1260">
        <f>data4!$AI$2</f>
        <v>0</v>
      </c>
      <c r="K105" s="1261"/>
      <c r="L105" s="1261"/>
      <c r="M105" s="1261"/>
      <c r="N105" s="1261"/>
      <c r="O105" s="1261"/>
      <c r="P105" s="1261"/>
      <c r="Q105" s="1261"/>
      <c r="R105" s="1261"/>
      <c r="S105" s="1261"/>
      <c r="T105" s="1261"/>
      <c r="U105" s="1261"/>
      <c r="V105" s="1261"/>
      <c r="W105" s="1261"/>
      <c r="X105" s="1262"/>
      <c r="Y105" s="1249"/>
      <c r="Z105" s="1250"/>
      <c r="AA105" s="1253"/>
      <c r="AB105" s="1254"/>
      <c r="AC105" s="1254"/>
      <c r="AD105" s="1268"/>
      <c r="AE105" s="1269"/>
      <c r="AF105" s="1263"/>
      <c r="AG105" s="1258" t="s">
        <v>142</v>
      </c>
      <c r="AH105" s="1259"/>
      <c r="AI105" s="1259"/>
      <c r="AJ105" s="1259"/>
      <c r="AK105" s="1259"/>
      <c r="AL105" s="1235">
        <f>data4!$AO$2</f>
        <v>0</v>
      </c>
      <c r="AM105" s="1236"/>
      <c r="AN105" s="1236"/>
      <c r="AO105" s="1236"/>
      <c r="AP105" s="1236"/>
      <c r="AQ105" s="1236"/>
      <c r="AR105" s="1236"/>
      <c r="AS105" s="1236"/>
      <c r="AT105" s="1236"/>
      <c r="AU105" s="1236"/>
      <c r="AV105" s="1236"/>
      <c r="AW105" s="1236"/>
      <c r="AX105" s="1236"/>
      <c r="AY105" s="1236"/>
      <c r="AZ105" s="1237"/>
      <c r="BA105" s="1249"/>
      <c r="BB105" s="1250"/>
      <c r="BC105" s="1253"/>
      <c r="BD105" s="1254"/>
      <c r="BE105" s="1254"/>
      <c r="BF105" s="1015" t="s">
        <v>161</v>
      </c>
      <c r="BG105" s="1016"/>
      <c r="BH105" s="1016"/>
      <c r="BI105" s="1016"/>
      <c r="BJ105" s="1016"/>
      <c r="BK105" s="1016"/>
      <c r="BL105" s="1016"/>
      <c r="BM105" s="1017"/>
      <c r="BN105" s="191"/>
      <c r="BO105" s="191"/>
      <c r="BP105" s="191"/>
      <c r="BQ105" s="1240"/>
      <c r="BR105" s="1241"/>
      <c r="BS105" s="1245"/>
      <c r="BT105" s="1258" t="s">
        <v>142</v>
      </c>
      <c r="BU105" s="1259"/>
      <c r="BV105" s="1259"/>
      <c r="BW105" s="1259"/>
      <c r="BX105" s="1259"/>
      <c r="BY105" s="1260">
        <f>data4!$AI$2</f>
        <v>0</v>
      </c>
      <c r="BZ105" s="1261"/>
      <c r="CA105" s="1261"/>
      <c r="CB105" s="1261"/>
      <c r="CC105" s="1261"/>
      <c r="CD105" s="1261"/>
      <c r="CE105" s="1261"/>
      <c r="CF105" s="1261"/>
      <c r="CG105" s="1261"/>
      <c r="CH105" s="1261"/>
      <c r="CI105" s="1261"/>
      <c r="CJ105" s="1261"/>
      <c r="CK105" s="1261"/>
      <c r="CL105" s="1261"/>
      <c r="CM105" s="1262"/>
      <c r="CN105" s="1249"/>
      <c r="CO105" s="1250"/>
      <c r="CP105" s="1253"/>
      <c r="CQ105" s="1254"/>
      <c r="CR105" s="1254"/>
      <c r="CS105" s="1268"/>
      <c r="CT105" s="1269"/>
      <c r="CU105" s="1263"/>
      <c r="CV105" s="1258" t="s">
        <v>142</v>
      </c>
      <c r="CW105" s="1259"/>
      <c r="CX105" s="1259"/>
      <c r="CY105" s="1259"/>
      <c r="CZ105" s="1259"/>
      <c r="DA105" s="1235">
        <f>data4!$AO$2</f>
        <v>0</v>
      </c>
      <c r="DB105" s="1236"/>
      <c r="DC105" s="1236"/>
      <c r="DD105" s="1236"/>
      <c r="DE105" s="1236"/>
      <c r="DF105" s="1236"/>
      <c r="DG105" s="1236"/>
      <c r="DH105" s="1236"/>
      <c r="DI105" s="1236"/>
      <c r="DJ105" s="1236"/>
      <c r="DK105" s="1236"/>
      <c r="DL105" s="1236"/>
      <c r="DM105" s="1236"/>
      <c r="DN105" s="1236"/>
      <c r="DO105" s="1237"/>
      <c r="DP105" s="1249"/>
      <c r="DQ105" s="1250"/>
      <c r="DR105" s="1253"/>
      <c r="DS105" s="1254"/>
      <c r="DT105" s="1254"/>
      <c r="DU105" s="1015" t="s">
        <v>161</v>
      </c>
      <c r="DV105" s="1016"/>
      <c r="DW105" s="1016"/>
      <c r="DX105" s="1016"/>
      <c r="DY105" s="1016"/>
      <c r="DZ105" s="1016"/>
      <c r="EA105" s="1016"/>
      <c r="EB105" s="1017"/>
    </row>
    <row r="106" spans="1:132" ht="27.75" customHeight="1" x14ac:dyDescent="0.25">
      <c r="A106" s="191"/>
      <c r="B106" s="1240"/>
      <c r="C106" s="1241"/>
      <c r="D106" s="1246"/>
      <c r="E106" s="1255" t="s">
        <v>122</v>
      </c>
      <c r="F106" s="1256"/>
      <c r="G106" s="1256"/>
      <c r="H106" s="1256"/>
      <c r="I106" s="1257"/>
      <c r="J106" s="1004" t="str">
        <f>DBCS(data4!$AY$2)</f>
        <v/>
      </c>
      <c r="K106" s="1005"/>
      <c r="L106" s="1005"/>
      <c r="M106" s="1005"/>
      <c r="N106" s="1005"/>
      <c r="O106" s="1005"/>
      <c r="P106" s="1005"/>
      <c r="Q106" s="1006" t="str">
        <f>DBCS(data4!$BI$2)</f>
        <v/>
      </c>
      <c r="R106" s="1006"/>
      <c r="S106" s="1006"/>
      <c r="T106" s="1006"/>
      <c r="U106" s="1006"/>
      <c r="V106" s="1006"/>
      <c r="W106" s="1006" t="str">
        <f>DBCS(data4!$BS$2)</f>
        <v/>
      </c>
      <c r="X106" s="1006"/>
      <c r="Y106" s="1006"/>
      <c r="Z106" s="1006"/>
      <c r="AA106" s="1006"/>
      <c r="AB106" s="1006"/>
      <c r="AC106" s="1270"/>
      <c r="AD106" s="1268"/>
      <c r="AE106" s="1269"/>
      <c r="AF106" s="1263"/>
      <c r="AG106" s="1255" t="s">
        <v>122</v>
      </c>
      <c r="AH106" s="1256"/>
      <c r="AI106" s="1256"/>
      <c r="AJ106" s="1256"/>
      <c r="AK106" s="1257"/>
      <c r="AL106" s="729" t="str">
        <f>DBCS(data4!$BE$2)</f>
        <v/>
      </c>
      <c r="AM106" s="730"/>
      <c r="AN106" s="730"/>
      <c r="AO106" s="730"/>
      <c r="AP106" s="730"/>
      <c r="AQ106" s="730"/>
      <c r="AR106" s="730"/>
      <c r="AS106" s="731" t="str">
        <f>DBCS(data4!$BO$2)</f>
        <v/>
      </c>
      <c r="AT106" s="731"/>
      <c r="AU106" s="731"/>
      <c r="AV106" s="731"/>
      <c r="AW106" s="731"/>
      <c r="AX106" s="731"/>
      <c r="AY106" s="731" t="str">
        <f>DBCS(data4!$BY$2)</f>
        <v/>
      </c>
      <c r="AZ106" s="731"/>
      <c r="BA106" s="731"/>
      <c r="BB106" s="731"/>
      <c r="BC106" s="731"/>
      <c r="BD106" s="731"/>
      <c r="BE106" s="732"/>
      <c r="BF106" s="494"/>
      <c r="BG106" s="495"/>
      <c r="BH106" s="495"/>
      <c r="BI106" s="495"/>
      <c r="BJ106" s="495"/>
      <c r="BK106" s="495"/>
      <c r="BL106" s="495"/>
      <c r="BM106" s="496"/>
      <c r="BN106" s="191"/>
      <c r="BO106" s="191"/>
      <c r="BP106" s="191"/>
      <c r="BQ106" s="1240"/>
      <c r="BR106" s="1241"/>
      <c r="BS106" s="1246"/>
      <c r="BT106" s="1255" t="s">
        <v>122</v>
      </c>
      <c r="BU106" s="1256"/>
      <c r="BV106" s="1256"/>
      <c r="BW106" s="1256"/>
      <c r="BX106" s="1257"/>
      <c r="BY106" s="1004" t="str">
        <f>DBCS(data4!$AY$2)</f>
        <v/>
      </c>
      <c r="BZ106" s="1005"/>
      <c r="CA106" s="1005"/>
      <c r="CB106" s="1005"/>
      <c r="CC106" s="1005"/>
      <c r="CD106" s="1005"/>
      <c r="CE106" s="1005"/>
      <c r="CF106" s="1006" t="str">
        <f>DBCS(data4!$BI$2)</f>
        <v/>
      </c>
      <c r="CG106" s="1006"/>
      <c r="CH106" s="1006"/>
      <c r="CI106" s="1006"/>
      <c r="CJ106" s="1006"/>
      <c r="CK106" s="1006"/>
      <c r="CL106" s="1006" t="str">
        <f>DBCS(data4!$BS$2)</f>
        <v/>
      </c>
      <c r="CM106" s="1006"/>
      <c r="CN106" s="1006"/>
      <c r="CO106" s="1006"/>
      <c r="CP106" s="1006"/>
      <c r="CQ106" s="1006"/>
      <c r="CR106" s="1270"/>
      <c r="CS106" s="1268"/>
      <c r="CT106" s="1269"/>
      <c r="CU106" s="1263"/>
      <c r="CV106" s="1255" t="s">
        <v>122</v>
      </c>
      <c r="CW106" s="1256"/>
      <c r="CX106" s="1256"/>
      <c r="CY106" s="1256"/>
      <c r="CZ106" s="1257"/>
      <c r="DA106" s="729" t="str">
        <f>DBCS(data4!$BE$2)</f>
        <v/>
      </c>
      <c r="DB106" s="730"/>
      <c r="DC106" s="730"/>
      <c r="DD106" s="730"/>
      <c r="DE106" s="730"/>
      <c r="DF106" s="730"/>
      <c r="DG106" s="730"/>
      <c r="DH106" s="731" t="str">
        <f>DBCS(data4!$BO$2)</f>
        <v/>
      </c>
      <c r="DI106" s="731"/>
      <c r="DJ106" s="731"/>
      <c r="DK106" s="731"/>
      <c r="DL106" s="731"/>
      <c r="DM106" s="731"/>
      <c r="DN106" s="731" t="str">
        <f>DBCS(data4!$BY$2)</f>
        <v/>
      </c>
      <c r="DO106" s="731"/>
      <c r="DP106" s="731"/>
      <c r="DQ106" s="731"/>
      <c r="DR106" s="731"/>
      <c r="DS106" s="731"/>
      <c r="DT106" s="732"/>
      <c r="DU106" s="494"/>
      <c r="DV106" s="495"/>
      <c r="DW106" s="495"/>
      <c r="DX106" s="495"/>
      <c r="DY106" s="495"/>
      <c r="DZ106" s="495"/>
      <c r="EA106" s="495"/>
      <c r="EB106" s="496"/>
    </row>
    <row r="107" spans="1:132" ht="15.75" customHeight="1" x14ac:dyDescent="0.25">
      <c r="A107" s="191"/>
      <c r="B107" s="1240"/>
      <c r="C107" s="1241"/>
      <c r="D107" s="1244">
        <v>4</v>
      </c>
      <c r="E107" s="986" t="s">
        <v>143</v>
      </c>
      <c r="F107" s="987"/>
      <c r="G107" s="987"/>
      <c r="H107" s="987"/>
      <c r="I107" s="988"/>
      <c r="J107" s="989">
        <f>data4!$Z$2</f>
        <v>0</v>
      </c>
      <c r="K107" s="990"/>
      <c r="L107" s="990"/>
      <c r="M107" s="990"/>
      <c r="N107" s="990"/>
      <c r="O107" s="990"/>
      <c r="P107" s="990"/>
      <c r="Q107" s="990"/>
      <c r="R107" s="990"/>
      <c r="S107" s="990"/>
      <c r="T107" s="990"/>
      <c r="U107" s="990"/>
      <c r="V107" s="990"/>
      <c r="W107" s="990"/>
      <c r="X107" s="991"/>
      <c r="Y107" s="1247" t="s">
        <v>144</v>
      </c>
      <c r="Z107" s="1248"/>
      <c r="AA107" s="1251">
        <f>data4!$CN$2</f>
        <v>0</v>
      </c>
      <c r="AB107" s="1252"/>
      <c r="AC107" s="1252"/>
      <c r="AD107" s="1268"/>
      <c r="AE107" s="1269"/>
      <c r="AF107" s="1263">
        <v>4</v>
      </c>
      <c r="AG107" s="986" t="s">
        <v>143</v>
      </c>
      <c r="AH107" s="987"/>
      <c r="AI107" s="987"/>
      <c r="AJ107" s="987"/>
      <c r="AK107" s="988"/>
      <c r="AL107" s="989">
        <f>data4!$AF$2</f>
        <v>0</v>
      </c>
      <c r="AM107" s="990"/>
      <c r="AN107" s="990"/>
      <c r="AO107" s="990"/>
      <c r="AP107" s="990"/>
      <c r="AQ107" s="990"/>
      <c r="AR107" s="990"/>
      <c r="AS107" s="990"/>
      <c r="AT107" s="990"/>
      <c r="AU107" s="990"/>
      <c r="AV107" s="990"/>
      <c r="AW107" s="990"/>
      <c r="AX107" s="990"/>
      <c r="AY107" s="990"/>
      <c r="AZ107" s="991"/>
      <c r="BA107" s="1276" t="s">
        <v>144</v>
      </c>
      <c r="BB107" s="1277"/>
      <c r="BC107" s="1274">
        <f>data4!$CT$2</f>
        <v>0</v>
      </c>
      <c r="BD107" s="1275"/>
      <c r="BE107" s="1275"/>
      <c r="BF107" s="503"/>
      <c r="BG107" s="504"/>
      <c r="BH107" s="504"/>
      <c r="BI107" s="504"/>
      <c r="BJ107" s="504"/>
      <c r="BK107" s="504"/>
      <c r="BL107" s="504"/>
      <c r="BM107" s="505"/>
      <c r="BN107" s="191"/>
      <c r="BO107" s="191"/>
      <c r="BP107" s="191"/>
      <c r="BQ107" s="1240"/>
      <c r="BR107" s="1241"/>
      <c r="BS107" s="1244">
        <v>4</v>
      </c>
      <c r="BT107" s="986" t="s">
        <v>143</v>
      </c>
      <c r="BU107" s="987"/>
      <c r="BV107" s="987"/>
      <c r="BW107" s="987"/>
      <c r="BX107" s="988"/>
      <c r="BY107" s="989">
        <f>data4!$Z$2</f>
        <v>0</v>
      </c>
      <c r="BZ107" s="990"/>
      <c r="CA107" s="990"/>
      <c r="CB107" s="990"/>
      <c r="CC107" s="990"/>
      <c r="CD107" s="990"/>
      <c r="CE107" s="990"/>
      <c r="CF107" s="990"/>
      <c r="CG107" s="990"/>
      <c r="CH107" s="990"/>
      <c r="CI107" s="990"/>
      <c r="CJ107" s="990"/>
      <c r="CK107" s="990"/>
      <c r="CL107" s="990"/>
      <c r="CM107" s="991"/>
      <c r="CN107" s="1247" t="s">
        <v>144</v>
      </c>
      <c r="CO107" s="1248"/>
      <c r="CP107" s="1251">
        <f>data4!$CN$2</f>
        <v>0</v>
      </c>
      <c r="CQ107" s="1252"/>
      <c r="CR107" s="1252"/>
      <c r="CS107" s="1268"/>
      <c r="CT107" s="1269"/>
      <c r="CU107" s="1263">
        <v>4</v>
      </c>
      <c r="CV107" s="986" t="s">
        <v>143</v>
      </c>
      <c r="CW107" s="987"/>
      <c r="CX107" s="987"/>
      <c r="CY107" s="987"/>
      <c r="CZ107" s="988"/>
      <c r="DA107" s="989">
        <f>data4!$AF$2</f>
        <v>0</v>
      </c>
      <c r="DB107" s="990"/>
      <c r="DC107" s="990"/>
      <c r="DD107" s="990"/>
      <c r="DE107" s="990"/>
      <c r="DF107" s="990"/>
      <c r="DG107" s="990"/>
      <c r="DH107" s="990"/>
      <c r="DI107" s="990"/>
      <c r="DJ107" s="990"/>
      <c r="DK107" s="990"/>
      <c r="DL107" s="990"/>
      <c r="DM107" s="990"/>
      <c r="DN107" s="990"/>
      <c r="DO107" s="991"/>
      <c r="DP107" s="1276" t="s">
        <v>144</v>
      </c>
      <c r="DQ107" s="1277"/>
      <c r="DR107" s="1274">
        <f>data4!$CT$2</f>
        <v>0</v>
      </c>
      <c r="DS107" s="1275"/>
      <c r="DT107" s="1275"/>
      <c r="DU107" s="503"/>
      <c r="DV107" s="504"/>
      <c r="DW107" s="504"/>
      <c r="DX107" s="504"/>
      <c r="DY107" s="504"/>
      <c r="DZ107" s="504"/>
      <c r="EA107" s="504"/>
      <c r="EB107" s="505"/>
    </row>
    <row r="108" spans="1:132" ht="33" customHeight="1" x14ac:dyDescent="0.25">
      <c r="A108" s="191"/>
      <c r="B108" s="1240"/>
      <c r="C108" s="1241"/>
      <c r="D108" s="1245"/>
      <c r="E108" s="1258" t="s">
        <v>142</v>
      </c>
      <c r="F108" s="1259"/>
      <c r="G108" s="1259"/>
      <c r="H108" s="1259"/>
      <c r="I108" s="1259"/>
      <c r="J108" s="1260">
        <f>data4!$AJ$2</f>
        <v>0</v>
      </c>
      <c r="K108" s="1261"/>
      <c r="L108" s="1261"/>
      <c r="M108" s="1261"/>
      <c r="N108" s="1261"/>
      <c r="O108" s="1261"/>
      <c r="P108" s="1261"/>
      <c r="Q108" s="1261"/>
      <c r="R108" s="1261"/>
      <c r="S108" s="1261"/>
      <c r="T108" s="1261"/>
      <c r="U108" s="1261"/>
      <c r="V108" s="1261"/>
      <c r="W108" s="1261"/>
      <c r="X108" s="1262"/>
      <c r="Y108" s="1249"/>
      <c r="Z108" s="1250"/>
      <c r="AA108" s="1253"/>
      <c r="AB108" s="1254"/>
      <c r="AC108" s="1254"/>
      <c r="AD108" s="1268"/>
      <c r="AE108" s="1269"/>
      <c r="AF108" s="1263"/>
      <c r="AG108" s="1258" t="s">
        <v>142</v>
      </c>
      <c r="AH108" s="1259"/>
      <c r="AI108" s="1259"/>
      <c r="AJ108" s="1259"/>
      <c r="AK108" s="1259"/>
      <c r="AL108" s="1235">
        <f>data4!$AP$2</f>
        <v>0</v>
      </c>
      <c r="AM108" s="1236"/>
      <c r="AN108" s="1236"/>
      <c r="AO108" s="1236"/>
      <c r="AP108" s="1236"/>
      <c r="AQ108" s="1236"/>
      <c r="AR108" s="1236"/>
      <c r="AS108" s="1236"/>
      <c r="AT108" s="1236"/>
      <c r="AU108" s="1236"/>
      <c r="AV108" s="1236"/>
      <c r="AW108" s="1236"/>
      <c r="AX108" s="1236"/>
      <c r="AY108" s="1236"/>
      <c r="AZ108" s="1237"/>
      <c r="BA108" s="1249"/>
      <c r="BB108" s="1250"/>
      <c r="BC108" s="1253"/>
      <c r="BD108" s="1254"/>
      <c r="BE108" s="1254"/>
      <c r="BF108" s="503"/>
      <c r="BG108" s="504"/>
      <c r="BH108" s="504"/>
      <c r="BI108" s="504"/>
      <c r="BJ108" s="504"/>
      <c r="BK108" s="504"/>
      <c r="BL108" s="504"/>
      <c r="BM108" s="505"/>
      <c r="BN108" s="191"/>
      <c r="BO108" s="191"/>
      <c r="BP108" s="191"/>
      <c r="BQ108" s="1240"/>
      <c r="BR108" s="1241"/>
      <c r="BS108" s="1245"/>
      <c r="BT108" s="1258" t="s">
        <v>142</v>
      </c>
      <c r="BU108" s="1259"/>
      <c r="BV108" s="1259"/>
      <c r="BW108" s="1259"/>
      <c r="BX108" s="1259"/>
      <c r="BY108" s="1260">
        <f>data4!$AJ$2</f>
        <v>0</v>
      </c>
      <c r="BZ108" s="1261"/>
      <c r="CA108" s="1261"/>
      <c r="CB108" s="1261"/>
      <c r="CC108" s="1261"/>
      <c r="CD108" s="1261"/>
      <c r="CE108" s="1261"/>
      <c r="CF108" s="1261"/>
      <c r="CG108" s="1261"/>
      <c r="CH108" s="1261"/>
      <c r="CI108" s="1261"/>
      <c r="CJ108" s="1261"/>
      <c r="CK108" s="1261"/>
      <c r="CL108" s="1261"/>
      <c r="CM108" s="1262"/>
      <c r="CN108" s="1249"/>
      <c r="CO108" s="1250"/>
      <c r="CP108" s="1253"/>
      <c r="CQ108" s="1254"/>
      <c r="CR108" s="1254"/>
      <c r="CS108" s="1268"/>
      <c r="CT108" s="1269"/>
      <c r="CU108" s="1263"/>
      <c r="CV108" s="1258" t="s">
        <v>142</v>
      </c>
      <c r="CW108" s="1259"/>
      <c r="CX108" s="1259"/>
      <c r="CY108" s="1259"/>
      <c r="CZ108" s="1259"/>
      <c r="DA108" s="1235">
        <f>data4!$AP$2</f>
        <v>0</v>
      </c>
      <c r="DB108" s="1236"/>
      <c r="DC108" s="1236"/>
      <c r="DD108" s="1236"/>
      <c r="DE108" s="1236"/>
      <c r="DF108" s="1236"/>
      <c r="DG108" s="1236"/>
      <c r="DH108" s="1236"/>
      <c r="DI108" s="1236"/>
      <c r="DJ108" s="1236"/>
      <c r="DK108" s="1236"/>
      <c r="DL108" s="1236"/>
      <c r="DM108" s="1236"/>
      <c r="DN108" s="1236"/>
      <c r="DO108" s="1237"/>
      <c r="DP108" s="1249"/>
      <c r="DQ108" s="1250"/>
      <c r="DR108" s="1253"/>
      <c r="DS108" s="1254"/>
      <c r="DT108" s="1254"/>
      <c r="DU108" s="503"/>
      <c r="DV108" s="504"/>
      <c r="DW108" s="504"/>
      <c r="DX108" s="504"/>
      <c r="DY108" s="504"/>
      <c r="DZ108" s="504"/>
      <c r="EA108" s="504"/>
      <c r="EB108" s="505"/>
    </row>
    <row r="109" spans="1:132" ht="27.75" customHeight="1" x14ac:dyDescent="0.25">
      <c r="A109" s="191"/>
      <c r="B109" s="1242"/>
      <c r="C109" s="1243"/>
      <c r="D109" s="1264"/>
      <c r="E109" s="1271" t="s">
        <v>122</v>
      </c>
      <c r="F109" s="1272"/>
      <c r="G109" s="1272"/>
      <c r="H109" s="1272"/>
      <c r="I109" s="1273"/>
      <c r="J109" s="1004" t="str">
        <f>DBCS(data4!$AZ$2)</f>
        <v/>
      </c>
      <c r="K109" s="1005"/>
      <c r="L109" s="1005"/>
      <c r="M109" s="1005"/>
      <c r="N109" s="1005"/>
      <c r="O109" s="1005"/>
      <c r="P109" s="1005"/>
      <c r="Q109" s="1006" t="str">
        <f>DBCS(data4!$BJ$2)</f>
        <v/>
      </c>
      <c r="R109" s="1006"/>
      <c r="S109" s="1006"/>
      <c r="T109" s="1006"/>
      <c r="U109" s="1006"/>
      <c r="V109" s="1006"/>
      <c r="W109" s="1006" t="str">
        <f>DBCS(data4!$BT$2)</f>
        <v/>
      </c>
      <c r="X109" s="1006"/>
      <c r="Y109" s="1006"/>
      <c r="Z109" s="1006"/>
      <c r="AA109" s="1006"/>
      <c r="AB109" s="1006"/>
      <c r="AC109" s="1270"/>
      <c r="AD109" s="1268"/>
      <c r="AE109" s="1269"/>
      <c r="AF109" s="1265"/>
      <c r="AG109" s="1271" t="s">
        <v>122</v>
      </c>
      <c r="AH109" s="1272"/>
      <c r="AI109" s="1272"/>
      <c r="AJ109" s="1272"/>
      <c r="AK109" s="1273"/>
      <c r="AL109" s="1004" t="str">
        <f>DBCS(data4!$BF$2)</f>
        <v/>
      </c>
      <c r="AM109" s="1005"/>
      <c r="AN109" s="1005"/>
      <c r="AO109" s="1005"/>
      <c r="AP109" s="1005"/>
      <c r="AQ109" s="1005"/>
      <c r="AR109" s="1005"/>
      <c r="AS109" s="1006" t="str">
        <f>DBCS(data4!$BP$2)</f>
        <v/>
      </c>
      <c r="AT109" s="1006"/>
      <c r="AU109" s="1006"/>
      <c r="AV109" s="1006"/>
      <c r="AW109" s="1006"/>
      <c r="AX109" s="1006"/>
      <c r="AY109" s="1006" t="str">
        <f>DBCS(data4!$BZ$2)</f>
        <v/>
      </c>
      <c r="AZ109" s="1006"/>
      <c r="BA109" s="1006"/>
      <c r="BB109" s="1006"/>
      <c r="BC109" s="1006"/>
      <c r="BD109" s="1006"/>
      <c r="BE109" s="1007"/>
      <c r="BF109" s="503"/>
      <c r="BG109" s="504"/>
      <c r="BH109" s="504"/>
      <c r="BI109" s="504"/>
      <c r="BJ109" s="504"/>
      <c r="BK109" s="504"/>
      <c r="BL109" s="504"/>
      <c r="BM109" s="505"/>
      <c r="BN109" s="191"/>
      <c r="BO109" s="191"/>
      <c r="BP109" s="191"/>
      <c r="BQ109" s="1242"/>
      <c r="BR109" s="1243"/>
      <c r="BS109" s="1264"/>
      <c r="BT109" s="1271" t="s">
        <v>122</v>
      </c>
      <c r="BU109" s="1272"/>
      <c r="BV109" s="1272"/>
      <c r="BW109" s="1272"/>
      <c r="BX109" s="1273"/>
      <c r="BY109" s="1004" t="str">
        <f>DBCS(data4!$AZ$2)</f>
        <v/>
      </c>
      <c r="BZ109" s="1005"/>
      <c r="CA109" s="1005"/>
      <c r="CB109" s="1005"/>
      <c r="CC109" s="1005"/>
      <c r="CD109" s="1005"/>
      <c r="CE109" s="1005"/>
      <c r="CF109" s="1006" t="str">
        <f>DBCS(data4!$BJ$2)</f>
        <v/>
      </c>
      <c r="CG109" s="1006"/>
      <c r="CH109" s="1006"/>
      <c r="CI109" s="1006"/>
      <c r="CJ109" s="1006"/>
      <c r="CK109" s="1006"/>
      <c r="CL109" s="1006" t="str">
        <f>DBCS(data4!$BT$2)</f>
        <v/>
      </c>
      <c r="CM109" s="1006"/>
      <c r="CN109" s="1006"/>
      <c r="CO109" s="1006"/>
      <c r="CP109" s="1006"/>
      <c r="CQ109" s="1006"/>
      <c r="CR109" s="1270"/>
      <c r="CS109" s="1268"/>
      <c r="CT109" s="1269"/>
      <c r="CU109" s="1265"/>
      <c r="CV109" s="1271" t="s">
        <v>122</v>
      </c>
      <c r="CW109" s="1272"/>
      <c r="CX109" s="1272"/>
      <c r="CY109" s="1272"/>
      <c r="CZ109" s="1273"/>
      <c r="DA109" s="1004" t="str">
        <f>DBCS(data4!$BF$2)</f>
        <v/>
      </c>
      <c r="DB109" s="1005"/>
      <c r="DC109" s="1005"/>
      <c r="DD109" s="1005"/>
      <c r="DE109" s="1005"/>
      <c r="DF109" s="1005"/>
      <c r="DG109" s="1005"/>
      <c r="DH109" s="1006" t="str">
        <f>DBCS(data4!$BP$2)</f>
        <v/>
      </c>
      <c r="DI109" s="1006"/>
      <c r="DJ109" s="1006"/>
      <c r="DK109" s="1006"/>
      <c r="DL109" s="1006"/>
      <c r="DM109" s="1006"/>
      <c r="DN109" s="1006" t="str">
        <f>DBCS(data4!$BZ$2)</f>
        <v/>
      </c>
      <c r="DO109" s="1006"/>
      <c r="DP109" s="1006"/>
      <c r="DQ109" s="1006"/>
      <c r="DR109" s="1006"/>
      <c r="DS109" s="1006"/>
      <c r="DT109" s="1007"/>
      <c r="DU109" s="503"/>
      <c r="DV109" s="504"/>
      <c r="DW109" s="504"/>
      <c r="DX109" s="504"/>
      <c r="DY109" s="504"/>
      <c r="DZ109" s="504"/>
      <c r="EA109" s="504"/>
      <c r="EB109" s="505"/>
    </row>
    <row r="110" spans="1:132" ht="15.75" customHeight="1" x14ac:dyDescent="0.25">
      <c r="A110" s="183"/>
      <c r="B110" s="1029" t="s">
        <v>82</v>
      </c>
      <c r="C110" s="1030"/>
      <c r="D110" s="1031"/>
      <c r="E110" s="1029" t="s">
        <v>83</v>
      </c>
      <c r="F110" s="1030"/>
      <c r="G110" s="1031"/>
      <c r="H110" s="1029" t="s">
        <v>84</v>
      </c>
      <c r="I110" s="1030"/>
      <c r="J110" s="1031"/>
      <c r="K110" s="1029" t="s">
        <v>85</v>
      </c>
      <c r="L110" s="1030"/>
      <c r="M110" s="1031"/>
      <c r="N110" s="1029" t="s">
        <v>2</v>
      </c>
      <c r="O110" s="1030"/>
      <c r="P110" s="1031"/>
      <c r="Q110" s="1065" t="s">
        <v>86</v>
      </c>
      <c r="R110" s="1065"/>
      <c r="S110" s="1065"/>
      <c r="T110" s="1065"/>
      <c r="U110" s="1065"/>
      <c r="V110" s="1065"/>
      <c r="W110" s="1029" t="s">
        <v>638</v>
      </c>
      <c r="X110" s="1030"/>
      <c r="Y110" s="1030"/>
      <c r="Z110" s="1029" t="s">
        <v>639</v>
      </c>
      <c r="AA110" s="1030"/>
      <c r="AB110" s="1031"/>
      <c r="AC110" s="1029" t="s">
        <v>92</v>
      </c>
      <c r="AD110" s="1030"/>
      <c r="AE110" s="1031"/>
      <c r="AF110" s="1041"/>
      <c r="AG110" s="1044" t="s">
        <v>58</v>
      </c>
      <c r="AH110" s="1045"/>
      <c r="AI110" s="1045"/>
      <c r="AJ110" s="1045"/>
      <c r="AK110" s="1045"/>
      <c r="AL110" s="1045"/>
      <c r="AM110" s="1045"/>
      <c r="AN110" s="1045"/>
      <c r="AO110" s="1045"/>
      <c r="AP110" s="1045"/>
      <c r="AQ110" s="1045"/>
      <c r="AR110" s="1045"/>
      <c r="AS110" s="1045"/>
      <c r="AT110" s="1045"/>
      <c r="AU110" s="1046"/>
      <c r="AV110" s="1044" t="s">
        <v>649</v>
      </c>
      <c r="AW110" s="1045"/>
      <c r="AX110" s="1045"/>
      <c r="AY110" s="1045"/>
      <c r="AZ110" s="1045"/>
      <c r="BA110" s="1045"/>
      <c r="BB110" s="1045"/>
      <c r="BC110" s="1045"/>
      <c r="BD110" s="1045"/>
      <c r="BE110" s="1045"/>
      <c r="BF110" s="1045"/>
      <c r="BG110" s="1045"/>
      <c r="BH110" s="1045"/>
      <c r="BI110" s="1045"/>
      <c r="BJ110" s="1045"/>
      <c r="BK110" s="1045"/>
      <c r="BL110" s="1045"/>
      <c r="BM110" s="1046"/>
      <c r="BN110" s="183"/>
      <c r="BO110" s="183"/>
      <c r="BP110" s="183"/>
      <c r="BQ110" s="1029" t="s">
        <v>82</v>
      </c>
      <c r="BR110" s="1030"/>
      <c r="BS110" s="1031"/>
      <c r="BT110" s="1029" t="s">
        <v>83</v>
      </c>
      <c r="BU110" s="1030"/>
      <c r="BV110" s="1031"/>
      <c r="BW110" s="1029" t="s">
        <v>84</v>
      </c>
      <c r="BX110" s="1030"/>
      <c r="BY110" s="1031"/>
      <c r="BZ110" s="1029" t="s">
        <v>85</v>
      </c>
      <c r="CA110" s="1030"/>
      <c r="CB110" s="1031"/>
      <c r="CC110" s="1029" t="s">
        <v>2</v>
      </c>
      <c r="CD110" s="1030"/>
      <c r="CE110" s="1031"/>
      <c r="CF110" s="1065" t="s">
        <v>86</v>
      </c>
      <c r="CG110" s="1065"/>
      <c r="CH110" s="1065"/>
      <c r="CI110" s="1065"/>
      <c r="CJ110" s="1065"/>
      <c r="CK110" s="1065"/>
      <c r="CL110" s="1029" t="s">
        <v>638</v>
      </c>
      <c r="CM110" s="1030"/>
      <c r="CN110" s="1030"/>
      <c r="CO110" s="1029" t="s">
        <v>639</v>
      </c>
      <c r="CP110" s="1030"/>
      <c r="CQ110" s="1031"/>
      <c r="CR110" s="1029" t="s">
        <v>92</v>
      </c>
      <c r="CS110" s="1030"/>
      <c r="CT110" s="1031"/>
      <c r="CU110" s="1041"/>
      <c r="CV110" s="1044" t="s">
        <v>58</v>
      </c>
      <c r="CW110" s="1045"/>
      <c r="CX110" s="1045"/>
      <c r="CY110" s="1045"/>
      <c r="CZ110" s="1045"/>
      <c r="DA110" s="1045"/>
      <c r="DB110" s="1045"/>
      <c r="DC110" s="1045"/>
      <c r="DD110" s="1045"/>
      <c r="DE110" s="1045"/>
      <c r="DF110" s="1045"/>
      <c r="DG110" s="1045"/>
      <c r="DH110" s="1045"/>
      <c r="DI110" s="1045"/>
      <c r="DJ110" s="1046"/>
      <c r="DK110" s="1044" t="s">
        <v>649</v>
      </c>
      <c r="DL110" s="1045"/>
      <c r="DM110" s="1045"/>
      <c r="DN110" s="1045"/>
      <c r="DO110" s="1045"/>
      <c r="DP110" s="1045"/>
      <c r="DQ110" s="1045"/>
      <c r="DR110" s="1045"/>
      <c r="DS110" s="1045"/>
      <c r="DT110" s="1045"/>
      <c r="DU110" s="1045"/>
      <c r="DV110" s="1045"/>
      <c r="DW110" s="1045"/>
      <c r="DX110" s="1045"/>
      <c r="DY110" s="1045"/>
      <c r="DZ110" s="1045"/>
      <c r="EA110" s="1045"/>
      <c r="EB110" s="1046"/>
    </row>
    <row r="111" spans="1:132" ht="15.75" customHeight="1" x14ac:dyDescent="0.25">
      <c r="A111" s="183"/>
      <c r="B111" s="1032"/>
      <c r="C111" s="1033"/>
      <c r="D111" s="1034"/>
      <c r="E111" s="1032"/>
      <c r="F111" s="1033"/>
      <c r="G111" s="1034"/>
      <c r="H111" s="1032"/>
      <c r="I111" s="1033"/>
      <c r="J111" s="1034"/>
      <c r="K111" s="1032"/>
      <c r="L111" s="1033"/>
      <c r="M111" s="1034"/>
      <c r="N111" s="1032"/>
      <c r="O111" s="1033"/>
      <c r="P111" s="1034"/>
      <c r="Q111" s="1029" t="s">
        <v>87</v>
      </c>
      <c r="R111" s="1030"/>
      <c r="S111" s="1031"/>
      <c r="T111" s="1029" t="s">
        <v>88</v>
      </c>
      <c r="U111" s="1030"/>
      <c r="V111" s="1031"/>
      <c r="W111" s="1032"/>
      <c r="X111" s="1033"/>
      <c r="Y111" s="1033"/>
      <c r="Z111" s="1032"/>
      <c r="AA111" s="1033"/>
      <c r="AB111" s="1034"/>
      <c r="AC111" s="1032"/>
      <c r="AD111" s="1033"/>
      <c r="AE111" s="1034"/>
      <c r="AF111" s="1042"/>
      <c r="AG111" s="1047"/>
      <c r="AH111" s="1048"/>
      <c r="AI111" s="1048"/>
      <c r="AJ111" s="1048"/>
      <c r="AK111" s="1048"/>
      <c r="AL111" s="1048"/>
      <c r="AM111" s="1048"/>
      <c r="AN111" s="1048"/>
      <c r="AO111" s="1048"/>
      <c r="AP111" s="1048"/>
      <c r="AQ111" s="1048"/>
      <c r="AR111" s="1048"/>
      <c r="AS111" s="1048"/>
      <c r="AT111" s="1048"/>
      <c r="AU111" s="1049"/>
      <c r="AV111" s="1047"/>
      <c r="AW111" s="1048"/>
      <c r="AX111" s="1048"/>
      <c r="AY111" s="1048"/>
      <c r="AZ111" s="1048"/>
      <c r="BA111" s="1048"/>
      <c r="BB111" s="1048"/>
      <c r="BC111" s="1048"/>
      <c r="BD111" s="1048"/>
      <c r="BE111" s="1048"/>
      <c r="BF111" s="1048"/>
      <c r="BG111" s="1048"/>
      <c r="BH111" s="1048"/>
      <c r="BI111" s="1048"/>
      <c r="BJ111" s="1048"/>
      <c r="BK111" s="1048"/>
      <c r="BL111" s="1048"/>
      <c r="BM111" s="1049"/>
      <c r="BN111" s="183"/>
      <c r="BO111" s="183"/>
      <c r="BP111" s="183"/>
      <c r="BQ111" s="1032"/>
      <c r="BR111" s="1033"/>
      <c r="BS111" s="1034"/>
      <c r="BT111" s="1032"/>
      <c r="BU111" s="1033"/>
      <c r="BV111" s="1034"/>
      <c r="BW111" s="1032"/>
      <c r="BX111" s="1033"/>
      <c r="BY111" s="1034"/>
      <c r="BZ111" s="1032"/>
      <c r="CA111" s="1033"/>
      <c r="CB111" s="1034"/>
      <c r="CC111" s="1032"/>
      <c r="CD111" s="1033"/>
      <c r="CE111" s="1034"/>
      <c r="CF111" s="1029" t="s">
        <v>87</v>
      </c>
      <c r="CG111" s="1030"/>
      <c r="CH111" s="1031"/>
      <c r="CI111" s="1029" t="s">
        <v>88</v>
      </c>
      <c r="CJ111" s="1030"/>
      <c r="CK111" s="1031"/>
      <c r="CL111" s="1032"/>
      <c r="CM111" s="1033"/>
      <c r="CN111" s="1033"/>
      <c r="CO111" s="1032"/>
      <c r="CP111" s="1033"/>
      <c r="CQ111" s="1034"/>
      <c r="CR111" s="1032"/>
      <c r="CS111" s="1033"/>
      <c r="CT111" s="1034"/>
      <c r="CU111" s="1042"/>
      <c r="CV111" s="1047"/>
      <c r="CW111" s="1048"/>
      <c r="CX111" s="1048"/>
      <c r="CY111" s="1048"/>
      <c r="CZ111" s="1048"/>
      <c r="DA111" s="1048"/>
      <c r="DB111" s="1048"/>
      <c r="DC111" s="1048"/>
      <c r="DD111" s="1048"/>
      <c r="DE111" s="1048"/>
      <c r="DF111" s="1048"/>
      <c r="DG111" s="1048"/>
      <c r="DH111" s="1048"/>
      <c r="DI111" s="1048"/>
      <c r="DJ111" s="1049"/>
      <c r="DK111" s="1047"/>
      <c r="DL111" s="1048"/>
      <c r="DM111" s="1048"/>
      <c r="DN111" s="1048"/>
      <c r="DO111" s="1048"/>
      <c r="DP111" s="1048"/>
      <c r="DQ111" s="1048"/>
      <c r="DR111" s="1048"/>
      <c r="DS111" s="1048"/>
      <c r="DT111" s="1048"/>
      <c r="DU111" s="1048"/>
      <c r="DV111" s="1048"/>
      <c r="DW111" s="1048"/>
      <c r="DX111" s="1048"/>
      <c r="DY111" s="1048"/>
      <c r="DZ111" s="1048"/>
      <c r="EA111" s="1048"/>
      <c r="EB111" s="1049"/>
    </row>
    <row r="112" spans="1:132" ht="15.75" customHeight="1" x14ac:dyDescent="0.25">
      <c r="A112" s="183"/>
      <c r="B112" s="1032"/>
      <c r="C112" s="1033"/>
      <c r="D112" s="1034"/>
      <c r="E112" s="1032"/>
      <c r="F112" s="1033"/>
      <c r="G112" s="1034"/>
      <c r="H112" s="1032"/>
      <c r="I112" s="1033"/>
      <c r="J112" s="1034"/>
      <c r="K112" s="1032"/>
      <c r="L112" s="1033"/>
      <c r="M112" s="1034"/>
      <c r="N112" s="1032"/>
      <c r="O112" s="1033"/>
      <c r="P112" s="1034"/>
      <c r="Q112" s="1032"/>
      <c r="R112" s="1033"/>
      <c r="S112" s="1034"/>
      <c r="T112" s="1032"/>
      <c r="U112" s="1033"/>
      <c r="V112" s="1034"/>
      <c r="W112" s="1032"/>
      <c r="X112" s="1033"/>
      <c r="Y112" s="1033"/>
      <c r="Z112" s="1032"/>
      <c r="AA112" s="1033"/>
      <c r="AB112" s="1034"/>
      <c r="AC112" s="1032"/>
      <c r="AD112" s="1033"/>
      <c r="AE112" s="1034"/>
      <c r="AF112" s="1042"/>
      <c r="AG112" s="1044" t="s">
        <v>59</v>
      </c>
      <c r="AH112" s="1045"/>
      <c r="AI112" s="1046"/>
      <c r="AJ112" s="1044" t="s">
        <v>60</v>
      </c>
      <c r="AK112" s="1045"/>
      <c r="AL112" s="1046"/>
      <c r="AM112" s="1044" t="s">
        <v>61</v>
      </c>
      <c r="AN112" s="1045"/>
      <c r="AO112" s="1046"/>
      <c r="AP112" s="1044" t="s">
        <v>1</v>
      </c>
      <c r="AQ112" s="1045"/>
      <c r="AR112" s="1046"/>
      <c r="AS112" s="1044" t="s">
        <v>62</v>
      </c>
      <c r="AT112" s="1045"/>
      <c r="AU112" s="1046"/>
      <c r="AV112" s="1044" t="s">
        <v>637</v>
      </c>
      <c r="AW112" s="1045"/>
      <c r="AX112" s="1045"/>
      <c r="AY112" s="1045"/>
      <c r="AZ112" s="1045"/>
      <c r="BA112" s="1045"/>
      <c r="BB112" s="1045"/>
      <c r="BC112" s="1045"/>
      <c r="BD112" s="1046"/>
      <c r="BE112" s="1044" t="s">
        <v>61</v>
      </c>
      <c r="BF112" s="1045"/>
      <c r="BG112" s="1046"/>
      <c r="BH112" s="1044" t="s">
        <v>1</v>
      </c>
      <c r="BI112" s="1045"/>
      <c r="BJ112" s="1046"/>
      <c r="BK112" s="1044" t="s">
        <v>62</v>
      </c>
      <c r="BL112" s="1045"/>
      <c r="BM112" s="1046"/>
      <c r="BN112" s="183"/>
      <c r="BO112" s="183"/>
      <c r="BP112" s="183"/>
      <c r="BQ112" s="1032"/>
      <c r="BR112" s="1033"/>
      <c r="BS112" s="1034"/>
      <c r="BT112" s="1032"/>
      <c r="BU112" s="1033"/>
      <c r="BV112" s="1034"/>
      <c r="BW112" s="1032"/>
      <c r="BX112" s="1033"/>
      <c r="BY112" s="1034"/>
      <c r="BZ112" s="1032"/>
      <c r="CA112" s="1033"/>
      <c r="CB112" s="1034"/>
      <c r="CC112" s="1032"/>
      <c r="CD112" s="1033"/>
      <c r="CE112" s="1034"/>
      <c r="CF112" s="1032"/>
      <c r="CG112" s="1033"/>
      <c r="CH112" s="1034"/>
      <c r="CI112" s="1032"/>
      <c r="CJ112" s="1033"/>
      <c r="CK112" s="1034"/>
      <c r="CL112" s="1032"/>
      <c r="CM112" s="1033"/>
      <c r="CN112" s="1033"/>
      <c r="CO112" s="1032"/>
      <c r="CP112" s="1033"/>
      <c r="CQ112" s="1034"/>
      <c r="CR112" s="1032"/>
      <c r="CS112" s="1033"/>
      <c r="CT112" s="1034"/>
      <c r="CU112" s="1042"/>
      <c r="CV112" s="1044" t="s">
        <v>59</v>
      </c>
      <c r="CW112" s="1045"/>
      <c r="CX112" s="1046"/>
      <c r="CY112" s="1044" t="s">
        <v>60</v>
      </c>
      <c r="CZ112" s="1045"/>
      <c r="DA112" s="1046"/>
      <c r="DB112" s="1044" t="s">
        <v>61</v>
      </c>
      <c r="DC112" s="1045"/>
      <c r="DD112" s="1046"/>
      <c r="DE112" s="1044" t="s">
        <v>1</v>
      </c>
      <c r="DF112" s="1045"/>
      <c r="DG112" s="1046"/>
      <c r="DH112" s="1044" t="s">
        <v>62</v>
      </c>
      <c r="DI112" s="1045"/>
      <c r="DJ112" s="1046"/>
      <c r="DK112" s="1044" t="s">
        <v>637</v>
      </c>
      <c r="DL112" s="1045"/>
      <c r="DM112" s="1045"/>
      <c r="DN112" s="1045"/>
      <c r="DO112" s="1045"/>
      <c r="DP112" s="1045"/>
      <c r="DQ112" s="1045"/>
      <c r="DR112" s="1045"/>
      <c r="DS112" s="1046"/>
      <c r="DT112" s="1044" t="s">
        <v>61</v>
      </c>
      <c r="DU112" s="1045"/>
      <c r="DV112" s="1046"/>
      <c r="DW112" s="1044" t="s">
        <v>1</v>
      </c>
      <c r="DX112" s="1045"/>
      <c r="DY112" s="1046"/>
      <c r="DZ112" s="1044" t="s">
        <v>62</v>
      </c>
      <c r="EA112" s="1045"/>
      <c r="EB112" s="1046"/>
    </row>
    <row r="113" spans="1:132" ht="15.75" customHeight="1" x14ac:dyDescent="0.25">
      <c r="A113" s="183"/>
      <c r="B113" s="1035"/>
      <c r="C113" s="1036"/>
      <c r="D113" s="1037"/>
      <c r="E113" s="1035"/>
      <c r="F113" s="1036"/>
      <c r="G113" s="1037"/>
      <c r="H113" s="1035"/>
      <c r="I113" s="1036"/>
      <c r="J113" s="1037"/>
      <c r="K113" s="1035"/>
      <c r="L113" s="1036"/>
      <c r="M113" s="1037"/>
      <c r="N113" s="1035"/>
      <c r="O113" s="1036"/>
      <c r="P113" s="1037"/>
      <c r="Q113" s="1035"/>
      <c r="R113" s="1036"/>
      <c r="S113" s="1037"/>
      <c r="T113" s="1035"/>
      <c r="U113" s="1036"/>
      <c r="V113" s="1037"/>
      <c r="W113" s="1035"/>
      <c r="X113" s="1036"/>
      <c r="Y113" s="1036"/>
      <c r="Z113" s="1035"/>
      <c r="AA113" s="1036"/>
      <c r="AB113" s="1037"/>
      <c r="AC113" s="1035"/>
      <c r="AD113" s="1036"/>
      <c r="AE113" s="1037"/>
      <c r="AF113" s="1042"/>
      <c r="AG113" s="1047"/>
      <c r="AH113" s="1048"/>
      <c r="AI113" s="1049"/>
      <c r="AJ113" s="1047"/>
      <c r="AK113" s="1048"/>
      <c r="AL113" s="1049"/>
      <c r="AM113" s="1047"/>
      <c r="AN113" s="1048"/>
      <c r="AO113" s="1049"/>
      <c r="AP113" s="1047"/>
      <c r="AQ113" s="1048"/>
      <c r="AR113" s="1049"/>
      <c r="AS113" s="1047"/>
      <c r="AT113" s="1048"/>
      <c r="AU113" s="1049"/>
      <c r="AV113" s="1047"/>
      <c r="AW113" s="1048"/>
      <c r="AX113" s="1048"/>
      <c r="AY113" s="1048"/>
      <c r="AZ113" s="1048"/>
      <c r="BA113" s="1048"/>
      <c r="BB113" s="1048"/>
      <c r="BC113" s="1048"/>
      <c r="BD113" s="1049"/>
      <c r="BE113" s="1047"/>
      <c r="BF113" s="1048"/>
      <c r="BG113" s="1049"/>
      <c r="BH113" s="1047"/>
      <c r="BI113" s="1048"/>
      <c r="BJ113" s="1049"/>
      <c r="BK113" s="1047"/>
      <c r="BL113" s="1048"/>
      <c r="BM113" s="1049"/>
      <c r="BN113" s="183"/>
      <c r="BO113" s="183"/>
      <c r="BP113" s="183"/>
      <c r="BQ113" s="1035"/>
      <c r="BR113" s="1036"/>
      <c r="BS113" s="1037"/>
      <c r="BT113" s="1035"/>
      <c r="BU113" s="1036"/>
      <c r="BV113" s="1037"/>
      <c r="BW113" s="1035"/>
      <c r="BX113" s="1036"/>
      <c r="BY113" s="1037"/>
      <c r="BZ113" s="1035"/>
      <c r="CA113" s="1036"/>
      <c r="CB113" s="1037"/>
      <c r="CC113" s="1035"/>
      <c r="CD113" s="1036"/>
      <c r="CE113" s="1037"/>
      <c r="CF113" s="1035"/>
      <c r="CG113" s="1036"/>
      <c r="CH113" s="1037"/>
      <c r="CI113" s="1035"/>
      <c r="CJ113" s="1036"/>
      <c r="CK113" s="1037"/>
      <c r="CL113" s="1035"/>
      <c r="CM113" s="1036"/>
      <c r="CN113" s="1036"/>
      <c r="CO113" s="1035"/>
      <c r="CP113" s="1036"/>
      <c r="CQ113" s="1037"/>
      <c r="CR113" s="1035"/>
      <c r="CS113" s="1036"/>
      <c r="CT113" s="1037"/>
      <c r="CU113" s="1042"/>
      <c r="CV113" s="1047"/>
      <c r="CW113" s="1048"/>
      <c r="CX113" s="1049"/>
      <c r="CY113" s="1047"/>
      <c r="CZ113" s="1048"/>
      <c r="DA113" s="1049"/>
      <c r="DB113" s="1047"/>
      <c r="DC113" s="1048"/>
      <c r="DD113" s="1049"/>
      <c r="DE113" s="1047"/>
      <c r="DF113" s="1048"/>
      <c r="DG113" s="1049"/>
      <c r="DH113" s="1047"/>
      <c r="DI113" s="1048"/>
      <c r="DJ113" s="1049"/>
      <c r="DK113" s="1047"/>
      <c r="DL113" s="1048"/>
      <c r="DM113" s="1048"/>
      <c r="DN113" s="1048"/>
      <c r="DO113" s="1048"/>
      <c r="DP113" s="1048"/>
      <c r="DQ113" s="1048"/>
      <c r="DR113" s="1048"/>
      <c r="DS113" s="1049"/>
      <c r="DT113" s="1047"/>
      <c r="DU113" s="1048"/>
      <c r="DV113" s="1049"/>
      <c r="DW113" s="1047"/>
      <c r="DX113" s="1048"/>
      <c r="DY113" s="1049"/>
      <c r="DZ113" s="1047"/>
      <c r="EA113" s="1048"/>
      <c r="EB113" s="1049"/>
    </row>
    <row r="114" spans="1:132" ht="18.75" customHeight="1" x14ac:dyDescent="0.25">
      <c r="A114" s="1216" t="s">
        <v>172</v>
      </c>
      <c r="B114" s="1066">
        <f>data4!$B$2</f>
        <v>0</v>
      </c>
      <c r="C114" s="1067"/>
      <c r="D114" s="1068"/>
      <c r="E114" s="1066">
        <f>data4!$C$2</f>
        <v>0</v>
      </c>
      <c r="F114" s="1067"/>
      <c r="G114" s="1068"/>
      <c r="H114" s="1067">
        <f>data4!$D$2</f>
        <v>0</v>
      </c>
      <c r="I114" s="1067"/>
      <c r="J114" s="1068"/>
      <c r="K114" s="1066">
        <f>data4!$E$2</f>
        <v>0</v>
      </c>
      <c r="L114" s="1067"/>
      <c r="M114" s="1068"/>
      <c r="N114" s="1078">
        <f>data4!$F$2</f>
        <v>0</v>
      </c>
      <c r="O114" s="1078"/>
      <c r="P114" s="1078"/>
      <c r="Q114" s="1078">
        <f>data4!$G$2</f>
        <v>0</v>
      </c>
      <c r="R114" s="1078"/>
      <c r="S114" s="1078"/>
      <c r="T114" s="1078">
        <f>data4!$H$2</f>
        <v>0</v>
      </c>
      <c r="U114" s="1078"/>
      <c r="V114" s="1078"/>
      <c r="W114" s="1078" t="str">
        <f>IF(data4!$I$3=270000,data4!$I$2,"")</f>
        <v/>
      </c>
      <c r="X114" s="1078"/>
      <c r="Y114" s="1078"/>
      <c r="Z114" s="1078" t="str">
        <f>IF(data4!$J$3=350000,data4!$J$2,"")</f>
        <v/>
      </c>
      <c r="AA114" s="1078"/>
      <c r="AB114" s="1078"/>
      <c r="AC114" s="1066" t="str">
        <f>IF(data4!$L$3=270000,data4!$L$2,"")</f>
        <v/>
      </c>
      <c r="AD114" s="1067"/>
      <c r="AE114" s="1068"/>
      <c r="AF114" s="1042"/>
      <c r="AG114" s="770">
        <f>data2!$AD$2</f>
        <v>0</v>
      </c>
      <c r="AH114" s="1076"/>
      <c r="AI114" s="771"/>
      <c r="AJ114" s="770"/>
      <c r="AK114" s="1076"/>
      <c r="AL114" s="771"/>
      <c r="AM114" s="1050">
        <f>data2!$S$2</f>
        <v>0</v>
      </c>
      <c r="AN114" s="1051"/>
      <c r="AO114" s="1052"/>
      <c r="AP114" s="1050">
        <f>data2!$T$2</f>
        <v>0</v>
      </c>
      <c r="AQ114" s="1051"/>
      <c r="AR114" s="1052"/>
      <c r="AS114" s="1050">
        <f>data2!$U$2</f>
        <v>0</v>
      </c>
      <c r="AT114" s="1051"/>
      <c r="AU114" s="1052"/>
      <c r="AV114" s="1053">
        <f>data2!$Y$2</f>
        <v>0</v>
      </c>
      <c r="AW114" s="1054"/>
      <c r="AX114" s="1054"/>
      <c r="AY114" s="1054"/>
      <c r="AZ114" s="1054"/>
      <c r="BA114" s="1054"/>
      <c r="BB114" s="1054"/>
      <c r="BC114" s="1054"/>
      <c r="BD114" s="1055"/>
      <c r="BE114" s="1053">
        <f>data2!$O$2</f>
        <v>0</v>
      </c>
      <c r="BF114" s="1054"/>
      <c r="BG114" s="1055"/>
      <c r="BH114" s="1053">
        <f>data2!$P$2</f>
        <v>0</v>
      </c>
      <c r="BI114" s="1054"/>
      <c r="BJ114" s="1055"/>
      <c r="BK114" s="1053">
        <f>data2!$Q$2</f>
        <v>0</v>
      </c>
      <c r="BL114" s="1054"/>
      <c r="BM114" s="1055"/>
      <c r="BN114" s="183"/>
      <c r="BO114" s="183"/>
      <c r="BP114" s="1216" t="s">
        <v>172</v>
      </c>
      <c r="BQ114" s="1066">
        <f>data4!$B$2</f>
        <v>0</v>
      </c>
      <c r="BR114" s="1067"/>
      <c r="BS114" s="1068"/>
      <c r="BT114" s="1066">
        <f>data4!$C$2</f>
        <v>0</v>
      </c>
      <c r="BU114" s="1067"/>
      <c r="BV114" s="1068"/>
      <c r="BW114" s="1067">
        <f>data4!$D$2</f>
        <v>0</v>
      </c>
      <c r="BX114" s="1067"/>
      <c r="BY114" s="1068"/>
      <c r="BZ114" s="1066">
        <f>data4!$E$2</f>
        <v>0</v>
      </c>
      <c r="CA114" s="1067"/>
      <c r="CB114" s="1068"/>
      <c r="CC114" s="1078">
        <f>data4!$F$2</f>
        <v>0</v>
      </c>
      <c r="CD114" s="1078"/>
      <c r="CE114" s="1078"/>
      <c r="CF114" s="1078">
        <f>data4!$G$2</f>
        <v>0</v>
      </c>
      <c r="CG114" s="1078"/>
      <c r="CH114" s="1078"/>
      <c r="CI114" s="1078">
        <f>data4!$H$2</f>
        <v>0</v>
      </c>
      <c r="CJ114" s="1078"/>
      <c r="CK114" s="1078"/>
      <c r="CL114" s="1078" t="str">
        <f>IF(data4!$I$3=270000,data4!$I$2,"")</f>
        <v/>
      </c>
      <c r="CM114" s="1078"/>
      <c r="CN114" s="1078"/>
      <c r="CO114" s="1078" t="str">
        <f>IF(data4!$J$3=350000,data4!$J$2,"")</f>
        <v/>
      </c>
      <c r="CP114" s="1078"/>
      <c r="CQ114" s="1078"/>
      <c r="CR114" s="1066" t="str">
        <f>IF(data4!$L$3=270000,data4!$L$2,"")</f>
        <v/>
      </c>
      <c r="CS114" s="1067"/>
      <c r="CT114" s="1068"/>
      <c r="CU114" s="1042"/>
      <c r="CV114" s="770">
        <f>data2!$AD$2</f>
        <v>0</v>
      </c>
      <c r="CW114" s="1076"/>
      <c r="CX114" s="771"/>
      <c r="CY114" s="770"/>
      <c r="CZ114" s="1076"/>
      <c r="DA114" s="771"/>
      <c r="DB114" s="1050">
        <f>data2!$S$2</f>
        <v>0</v>
      </c>
      <c r="DC114" s="1051"/>
      <c r="DD114" s="1052"/>
      <c r="DE114" s="1050">
        <f>data2!$T$2</f>
        <v>0</v>
      </c>
      <c r="DF114" s="1051"/>
      <c r="DG114" s="1052"/>
      <c r="DH114" s="1050">
        <f>data2!$U$2</f>
        <v>0</v>
      </c>
      <c r="DI114" s="1051"/>
      <c r="DJ114" s="1052"/>
      <c r="DK114" s="1053">
        <f>data2!$Y$2</f>
        <v>0</v>
      </c>
      <c r="DL114" s="1054"/>
      <c r="DM114" s="1054"/>
      <c r="DN114" s="1054"/>
      <c r="DO114" s="1054"/>
      <c r="DP114" s="1054"/>
      <c r="DQ114" s="1054"/>
      <c r="DR114" s="1054"/>
      <c r="DS114" s="1055"/>
      <c r="DT114" s="1053">
        <f>data2!$O$2</f>
        <v>0</v>
      </c>
      <c r="DU114" s="1054"/>
      <c r="DV114" s="1055"/>
      <c r="DW114" s="1053">
        <f>data2!$P$2</f>
        <v>0</v>
      </c>
      <c r="DX114" s="1054"/>
      <c r="DY114" s="1055"/>
      <c r="DZ114" s="1053">
        <f>data2!$Q$2</f>
        <v>0</v>
      </c>
      <c r="EA114" s="1054"/>
      <c r="EB114" s="1055"/>
    </row>
    <row r="115" spans="1:132" ht="18.75" customHeight="1" x14ac:dyDescent="0.25">
      <c r="A115" s="1216"/>
      <c r="B115" s="1069"/>
      <c r="C115" s="1070"/>
      <c r="D115" s="1071"/>
      <c r="E115" s="1069"/>
      <c r="F115" s="1070"/>
      <c r="G115" s="1071"/>
      <c r="H115" s="1070"/>
      <c r="I115" s="1070"/>
      <c r="J115" s="1071"/>
      <c r="K115" s="1069"/>
      <c r="L115" s="1070"/>
      <c r="M115" s="1071"/>
      <c r="N115" s="1078"/>
      <c r="O115" s="1078"/>
      <c r="P115" s="1078"/>
      <c r="Q115" s="1078"/>
      <c r="R115" s="1078"/>
      <c r="S115" s="1078"/>
      <c r="T115" s="1078"/>
      <c r="U115" s="1078"/>
      <c r="V115" s="1078"/>
      <c r="W115" s="1078"/>
      <c r="X115" s="1078"/>
      <c r="Y115" s="1078"/>
      <c r="Z115" s="1078"/>
      <c r="AA115" s="1078"/>
      <c r="AB115" s="1078"/>
      <c r="AC115" s="1069"/>
      <c r="AD115" s="1070"/>
      <c r="AE115" s="1071"/>
      <c r="AF115" s="1043"/>
      <c r="AG115" s="1062"/>
      <c r="AH115" s="1063"/>
      <c r="AI115" s="1064"/>
      <c r="AJ115" s="1062">
        <f>data2!$AE$2</f>
        <v>0</v>
      </c>
      <c r="AK115" s="1063"/>
      <c r="AL115" s="1064"/>
      <c r="AM115" s="1059">
        <f>data2!$V$2</f>
        <v>0</v>
      </c>
      <c r="AN115" s="1060"/>
      <c r="AO115" s="1061"/>
      <c r="AP115" s="1059">
        <f>data2!$W$2</f>
        <v>0</v>
      </c>
      <c r="AQ115" s="1060"/>
      <c r="AR115" s="1061"/>
      <c r="AS115" s="1059">
        <f>data2!$X$2</f>
        <v>0</v>
      </c>
      <c r="AT115" s="1060"/>
      <c r="AU115" s="1061"/>
      <c r="AV115" s="1056"/>
      <c r="AW115" s="1057"/>
      <c r="AX115" s="1057"/>
      <c r="AY115" s="1057"/>
      <c r="AZ115" s="1057"/>
      <c r="BA115" s="1057"/>
      <c r="BB115" s="1057"/>
      <c r="BC115" s="1057"/>
      <c r="BD115" s="1058"/>
      <c r="BE115" s="1056"/>
      <c r="BF115" s="1057"/>
      <c r="BG115" s="1058"/>
      <c r="BH115" s="1056"/>
      <c r="BI115" s="1057"/>
      <c r="BJ115" s="1058"/>
      <c r="BK115" s="1056"/>
      <c r="BL115" s="1057"/>
      <c r="BM115" s="1058"/>
      <c r="BN115" s="183"/>
      <c r="BO115" s="183"/>
      <c r="BP115" s="1216"/>
      <c r="BQ115" s="1069"/>
      <c r="BR115" s="1070"/>
      <c r="BS115" s="1071"/>
      <c r="BT115" s="1069"/>
      <c r="BU115" s="1070"/>
      <c r="BV115" s="1071"/>
      <c r="BW115" s="1070"/>
      <c r="BX115" s="1070"/>
      <c r="BY115" s="1071"/>
      <c r="BZ115" s="1069"/>
      <c r="CA115" s="1070"/>
      <c r="CB115" s="1071"/>
      <c r="CC115" s="1078"/>
      <c r="CD115" s="1078"/>
      <c r="CE115" s="1078"/>
      <c r="CF115" s="1078"/>
      <c r="CG115" s="1078"/>
      <c r="CH115" s="1078"/>
      <c r="CI115" s="1078"/>
      <c r="CJ115" s="1078"/>
      <c r="CK115" s="1078"/>
      <c r="CL115" s="1078"/>
      <c r="CM115" s="1078"/>
      <c r="CN115" s="1078"/>
      <c r="CO115" s="1078"/>
      <c r="CP115" s="1078"/>
      <c r="CQ115" s="1078"/>
      <c r="CR115" s="1069"/>
      <c r="CS115" s="1070"/>
      <c r="CT115" s="1071"/>
      <c r="CU115" s="1043"/>
      <c r="CV115" s="1062"/>
      <c r="CW115" s="1063"/>
      <c r="CX115" s="1064"/>
      <c r="CY115" s="1062">
        <f>data2!$AE$2</f>
        <v>0</v>
      </c>
      <c r="CZ115" s="1063"/>
      <c r="DA115" s="1064"/>
      <c r="DB115" s="1059">
        <f>data2!$V$2</f>
        <v>0</v>
      </c>
      <c r="DC115" s="1060"/>
      <c r="DD115" s="1061"/>
      <c r="DE115" s="1059">
        <f>data2!$W$2</f>
        <v>0</v>
      </c>
      <c r="DF115" s="1060"/>
      <c r="DG115" s="1061"/>
      <c r="DH115" s="1059">
        <f>data2!$X$2</f>
        <v>0</v>
      </c>
      <c r="DI115" s="1060"/>
      <c r="DJ115" s="1061"/>
      <c r="DK115" s="1056"/>
      <c r="DL115" s="1057"/>
      <c r="DM115" s="1057"/>
      <c r="DN115" s="1057"/>
      <c r="DO115" s="1057"/>
      <c r="DP115" s="1057"/>
      <c r="DQ115" s="1057"/>
      <c r="DR115" s="1057"/>
      <c r="DS115" s="1058"/>
      <c r="DT115" s="1056"/>
      <c r="DU115" s="1057"/>
      <c r="DV115" s="1058"/>
      <c r="DW115" s="1056"/>
      <c r="DX115" s="1057"/>
      <c r="DY115" s="1058"/>
      <c r="DZ115" s="1056"/>
      <c r="EA115" s="1057"/>
      <c r="EB115" s="1058"/>
    </row>
    <row r="116" spans="1:132" ht="34.5" customHeight="1" x14ac:dyDescent="0.25">
      <c r="A116" s="1216"/>
      <c r="B116" s="1226" t="s">
        <v>202</v>
      </c>
      <c r="C116" s="1227"/>
      <c r="D116" s="1232" t="s">
        <v>154</v>
      </c>
      <c r="E116" s="1233"/>
      <c r="F116" s="1233"/>
      <c r="G116" s="1233"/>
      <c r="H116" s="1233"/>
      <c r="I116" s="1233"/>
      <c r="J116" s="1234"/>
      <c r="K116" s="1221" t="str">
        <f>DBCS(data1!$D$2)</f>
        <v/>
      </c>
      <c r="L116" s="1222"/>
      <c r="M116" s="1223" t="str">
        <f>DBCS(data1!$E$2)</f>
        <v/>
      </c>
      <c r="N116" s="731"/>
      <c r="O116" s="731"/>
      <c r="P116" s="731"/>
      <c r="Q116" s="731"/>
      <c r="R116" s="731"/>
      <c r="S116" s="731"/>
      <c r="T116" s="731"/>
      <c r="U116" s="731" t="str">
        <f>DBCS(data1!$F$2)</f>
        <v/>
      </c>
      <c r="V116" s="731"/>
      <c r="W116" s="731"/>
      <c r="X116" s="731"/>
      <c r="Y116" s="731"/>
      <c r="Z116" s="731"/>
      <c r="AA116" s="731"/>
      <c r="AB116" s="731"/>
      <c r="AC116" s="731" t="str">
        <f>DBCS(data1!$G$2)</f>
        <v/>
      </c>
      <c r="AD116" s="731"/>
      <c r="AE116" s="731"/>
      <c r="AF116" s="731"/>
      <c r="AG116" s="731"/>
      <c r="AH116" s="731"/>
      <c r="AI116" s="731"/>
      <c r="AJ116" s="732"/>
      <c r="AK116" s="651" t="s">
        <v>157</v>
      </c>
      <c r="AL116" s="652"/>
      <c r="AM116" s="652"/>
      <c r="AN116" s="652"/>
      <c r="AO116" s="652"/>
      <c r="AP116" s="652"/>
      <c r="AQ116" s="652"/>
      <c r="AR116" s="652"/>
      <c r="AS116" s="653"/>
      <c r="AT116" s="653"/>
      <c r="AU116" s="653"/>
      <c r="AV116" s="653"/>
      <c r="AW116" s="653"/>
      <c r="AX116" s="653"/>
      <c r="AY116" s="653"/>
      <c r="AZ116" s="653"/>
      <c r="BA116" s="653"/>
      <c r="BB116" s="653"/>
      <c r="BC116" s="653"/>
      <c r="BD116" s="653"/>
      <c r="BE116" s="652"/>
      <c r="BF116" s="652"/>
      <c r="BG116" s="652"/>
      <c r="BH116" s="652"/>
      <c r="BI116" s="652"/>
      <c r="BJ116" s="652"/>
      <c r="BK116" s="652"/>
      <c r="BL116" s="652"/>
      <c r="BM116" s="654"/>
      <c r="BN116" s="191"/>
      <c r="BO116" s="191"/>
      <c r="BP116" s="1216"/>
      <c r="BQ116" s="1226" t="s">
        <v>153</v>
      </c>
      <c r="BR116" s="1227"/>
      <c r="BS116" s="1232" t="s">
        <v>154</v>
      </c>
      <c r="BT116" s="1233"/>
      <c r="BU116" s="1233"/>
      <c r="BV116" s="1233"/>
      <c r="BW116" s="1233"/>
      <c r="BX116" s="1233"/>
      <c r="BY116" s="1234"/>
      <c r="BZ116" s="1221" t="str">
        <f>DBCS(data1!$D$2)</f>
        <v/>
      </c>
      <c r="CA116" s="1222"/>
      <c r="CB116" s="1223" t="str">
        <f>DBCS(data1!$E$2)</f>
        <v/>
      </c>
      <c r="CC116" s="731"/>
      <c r="CD116" s="731"/>
      <c r="CE116" s="731"/>
      <c r="CF116" s="731"/>
      <c r="CG116" s="731"/>
      <c r="CH116" s="731"/>
      <c r="CI116" s="731"/>
      <c r="CJ116" s="731" t="str">
        <f>DBCS(data1!$F$2)</f>
        <v/>
      </c>
      <c r="CK116" s="731"/>
      <c r="CL116" s="731"/>
      <c r="CM116" s="731"/>
      <c r="CN116" s="731"/>
      <c r="CO116" s="731"/>
      <c r="CP116" s="731"/>
      <c r="CQ116" s="731"/>
      <c r="CR116" s="731" t="str">
        <f>DBCS(data1!$G$2)</f>
        <v/>
      </c>
      <c r="CS116" s="731"/>
      <c r="CT116" s="731"/>
      <c r="CU116" s="731"/>
      <c r="CV116" s="731"/>
      <c r="CW116" s="731"/>
      <c r="CX116" s="731"/>
      <c r="CY116" s="732"/>
      <c r="CZ116" s="651" t="s">
        <v>157</v>
      </c>
      <c r="DA116" s="652"/>
      <c r="DB116" s="652"/>
      <c r="DC116" s="652"/>
      <c r="DD116" s="652"/>
      <c r="DE116" s="652"/>
      <c r="DF116" s="652"/>
      <c r="DG116" s="652"/>
      <c r="DH116" s="653"/>
      <c r="DI116" s="653"/>
      <c r="DJ116" s="653"/>
      <c r="DK116" s="653"/>
      <c r="DL116" s="653"/>
      <c r="DM116" s="653"/>
      <c r="DN116" s="653"/>
      <c r="DO116" s="653"/>
      <c r="DP116" s="653"/>
      <c r="DQ116" s="653"/>
      <c r="DR116" s="653"/>
      <c r="DS116" s="653"/>
      <c r="DT116" s="652"/>
      <c r="DU116" s="652"/>
      <c r="DV116" s="652"/>
      <c r="DW116" s="652"/>
      <c r="DX116" s="652"/>
      <c r="DY116" s="652"/>
      <c r="DZ116" s="652"/>
      <c r="EA116" s="652"/>
      <c r="EB116" s="654"/>
    </row>
    <row r="117" spans="1:132" ht="47.25" customHeight="1" x14ac:dyDescent="0.25">
      <c r="A117" s="1216"/>
      <c r="B117" s="1228"/>
      <c r="C117" s="1229"/>
      <c r="D117" s="1232" t="s">
        <v>203</v>
      </c>
      <c r="E117" s="1233"/>
      <c r="F117" s="1233"/>
      <c r="G117" s="1233"/>
      <c r="H117" s="1233"/>
      <c r="I117" s="1233"/>
      <c r="J117" s="1234"/>
      <c r="K117" s="1218" t="str">
        <f>data1!$A$2</f>
        <v/>
      </c>
      <c r="L117" s="1219"/>
      <c r="M117" s="1219"/>
      <c r="N117" s="1219"/>
      <c r="O117" s="1219"/>
      <c r="P117" s="1219"/>
      <c r="Q117" s="1219"/>
      <c r="R117" s="1219"/>
      <c r="S117" s="1219"/>
      <c r="T117" s="1219"/>
      <c r="U117" s="1219"/>
      <c r="V117" s="1219"/>
      <c r="W117" s="1219"/>
      <c r="X117" s="1219"/>
      <c r="Y117" s="1219"/>
      <c r="Z117" s="1219"/>
      <c r="AA117" s="1219"/>
      <c r="AB117" s="1219"/>
      <c r="AC117" s="1219"/>
      <c r="AD117" s="1219"/>
      <c r="AE117" s="1219"/>
      <c r="AF117" s="1219"/>
      <c r="AG117" s="1219"/>
      <c r="AH117" s="1219"/>
      <c r="AI117" s="1219"/>
      <c r="AJ117" s="1219"/>
      <c r="AK117" s="1219"/>
      <c r="AL117" s="1219"/>
      <c r="AM117" s="1219"/>
      <c r="AN117" s="1219"/>
      <c r="AO117" s="1219"/>
      <c r="AP117" s="1219"/>
      <c r="AQ117" s="1219"/>
      <c r="AR117" s="1219"/>
      <c r="AS117" s="1219"/>
      <c r="AT117" s="1219"/>
      <c r="AU117" s="1219"/>
      <c r="AV117" s="1219"/>
      <c r="AW117" s="1219"/>
      <c r="AX117" s="1219"/>
      <c r="AY117" s="1219"/>
      <c r="AZ117" s="1219"/>
      <c r="BA117" s="1219"/>
      <c r="BB117" s="1219"/>
      <c r="BC117" s="1219"/>
      <c r="BD117" s="1219"/>
      <c r="BE117" s="1219"/>
      <c r="BF117" s="1219"/>
      <c r="BG117" s="1219"/>
      <c r="BH117" s="1219"/>
      <c r="BI117" s="1219"/>
      <c r="BJ117" s="1219"/>
      <c r="BK117" s="1219"/>
      <c r="BL117" s="1219"/>
      <c r="BM117" s="1220"/>
      <c r="BN117" s="189"/>
      <c r="BO117" s="189"/>
      <c r="BP117" s="1216"/>
      <c r="BQ117" s="1228"/>
      <c r="BR117" s="1229"/>
      <c r="BS117" s="1232" t="s">
        <v>155</v>
      </c>
      <c r="BT117" s="1233"/>
      <c r="BU117" s="1233"/>
      <c r="BV117" s="1233"/>
      <c r="BW117" s="1233"/>
      <c r="BX117" s="1233"/>
      <c r="BY117" s="1234"/>
      <c r="BZ117" s="1218" t="str">
        <f>data1!$A$2</f>
        <v/>
      </c>
      <c r="CA117" s="1219"/>
      <c r="CB117" s="1219"/>
      <c r="CC117" s="1219"/>
      <c r="CD117" s="1219"/>
      <c r="CE117" s="1219"/>
      <c r="CF117" s="1219"/>
      <c r="CG117" s="1219"/>
      <c r="CH117" s="1219"/>
      <c r="CI117" s="1219"/>
      <c r="CJ117" s="1219"/>
      <c r="CK117" s="1219"/>
      <c r="CL117" s="1219"/>
      <c r="CM117" s="1219"/>
      <c r="CN117" s="1219"/>
      <c r="CO117" s="1219"/>
      <c r="CP117" s="1219"/>
      <c r="CQ117" s="1219"/>
      <c r="CR117" s="1219"/>
      <c r="CS117" s="1219"/>
      <c r="CT117" s="1219"/>
      <c r="CU117" s="1219"/>
      <c r="CV117" s="1219"/>
      <c r="CW117" s="1219"/>
      <c r="CX117" s="1219"/>
      <c r="CY117" s="1219"/>
      <c r="CZ117" s="1219"/>
      <c r="DA117" s="1219"/>
      <c r="DB117" s="1219"/>
      <c r="DC117" s="1219"/>
      <c r="DD117" s="1219"/>
      <c r="DE117" s="1219"/>
      <c r="DF117" s="1219"/>
      <c r="DG117" s="1219"/>
      <c r="DH117" s="1219"/>
      <c r="DI117" s="1219"/>
      <c r="DJ117" s="1219"/>
      <c r="DK117" s="1219"/>
      <c r="DL117" s="1219"/>
      <c r="DM117" s="1219"/>
      <c r="DN117" s="1219"/>
      <c r="DO117" s="1219"/>
      <c r="DP117" s="1219"/>
      <c r="DQ117" s="1219"/>
      <c r="DR117" s="1219"/>
      <c r="DS117" s="1219"/>
      <c r="DT117" s="1219"/>
      <c r="DU117" s="1219"/>
      <c r="DV117" s="1219"/>
      <c r="DW117" s="1219"/>
      <c r="DX117" s="1219"/>
      <c r="DY117" s="1219"/>
      <c r="DZ117" s="1219"/>
      <c r="EA117" s="1219"/>
      <c r="EB117" s="1220"/>
    </row>
    <row r="118" spans="1:132" ht="33.75" customHeight="1" x14ac:dyDescent="0.4">
      <c r="A118" s="1216"/>
      <c r="B118" s="1230"/>
      <c r="C118" s="1231"/>
      <c r="D118" s="1232" t="s">
        <v>204</v>
      </c>
      <c r="E118" s="1233"/>
      <c r="F118" s="1233"/>
      <c r="G118" s="1233"/>
      <c r="H118" s="1233"/>
      <c r="I118" s="1233"/>
      <c r="J118" s="1234"/>
      <c r="K118" s="1224" t="str">
        <f>data1!$B$2</f>
        <v/>
      </c>
      <c r="L118" s="1225"/>
      <c r="M118" s="1225"/>
      <c r="N118" s="1225"/>
      <c r="O118" s="1225"/>
      <c r="P118" s="1225"/>
      <c r="Q118" s="1225"/>
      <c r="R118" s="1225"/>
      <c r="S118" s="1225"/>
      <c r="T118" s="1225"/>
      <c r="U118" s="1225"/>
      <c r="V118" s="1225"/>
      <c r="W118" s="1225"/>
      <c r="X118" s="1225"/>
      <c r="Y118" s="1225"/>
      <c r="Z118" s="1225"/>
      <c r="AA118" s="1225"/>
      <c r="AB118" s="1225"/>
      <c r="AC118" s="1225"/>
      <c r="AD118" s="1225"/>
      <c r="AE118" s="1225"/>
      <c r="AF118" s="1225"/>
      <c r="AG118" s="1225"/>
      <c r="AH118" s="1225"/>
      <c r="AI118" s="1225"/>
      <c r="AJ118" s="1225"/>
      <c r="AK118" s="1225"/>
      <c r="AL118" s="1225"/>
      <c r="AM118" s="1225"/>
      <c r="AN118" s="1225"/>
      <c r="AO118" s="1225"/>
      <c r="AP118" s="1225"/>
      <c r="AQ118" s="1225"/>
      <c r="AR118" s="1225"/>
      <c r="AS118" s="1225"/>
      <c r="AT118" s="1225"/>
      <c r="AU118" s="1225"/>
      <c r="AV118" s="1217" t="s">
        <v>73</v>
      </c>
      <c r="AW118" s="1217"/>
      <c r="AX118" s="1217"/>
      <c r="AY118" s="655"/>
      <c r="AZ118" s="656" t="str">
        <f>data1!$C$2</f>
        <v/>
      </c>
      <c r="BA118" s="655"/>
      <c r="BB118" s="655"/>
      <c r="BC118" s="655"/>
      <c r="BD118" s="655"/>
      <c r="BE118" s="655"/>
      <c r="BF118" s="655"/>
      <c r="BG118" s="655"/>
      <c r="BH118" s="655"/>
      <c r="BI118" s="655"/>
      <c r="BJ118" s="655"/>
      <c r="BK118" s="655"/>
      <c r="BL118" s="655"/>
      <c r="BM118" s="657"/>
      <c r="BN118" s="189"/>
      <c r="BO118" s="189"/>
      <c r="BP118" s="1216"/>
      <c r="BQ118" s="1230"/>
      <c r="BR118" s="1231"/>
      <c r="BS118" s="1232" t="s">
        <v>156</v>
      </c>
      <c r="BT118" s="1233"/>
      <c r="BU118" s="1233"/>
      <c r="BV118" s="1233"/>
      <c r="BW118" s="1233"/>
      <c r="BX118" s="1233"/>
      <c r="BY118" s="1234"/>
      <c r="BZ118" s="1224" t="str">
        <f>data1!$B$2</f>
        <v/>
      </c>
      <c r="CA118" s="1225"/>
      <c r="CB118" s="1225"/>
      <c r="CC118" s="1225"/>
      <c r="CD118" s="1225"/>
      <c r="CE118" s="1225"/>
      <c r="CF118" s="1225"/>
      <c r="CG118" s="1225"/>
      <c r="CH118" s="1225"/>
      <c r="CI118" s="1225"/>
      <c r="CJ118" s="1225"/>
      <c r="CK118" s="1225"/>
      <c r="CL118" s="1225"/>
      <c r="CM118" s="1225"/>
      <c r="CN118" s="1225"/>
      <c r="CO118" s="1225"/>
      <c r="CP118" s="1225"/>
      <c r="CQ118" s="1225"/>
      <c r="CR118" s="1225"/>
      <c r="CS118" s="1225"/>
      <c r="CT118" s="1225"/>
      <c r="CU118" s="1225"/>
      <c r="CV118" s="1225"/>
      <c r="CW118" s="1225"/>
      <c r="CX118" s="1225"/>
      <c r="CY118" s="1225"/>
      <c r="CZ118" s="1225"/>
      <c r="DA118" s="1225"/>
      <c r="DB118" s="1225"/>
      <c r="DC118" s="1225"/>
      <c r="DD118" s="1225"/>
      <c r="DE118" s="1225"/>
      <c r="DF118" s="1225"/>
      <c r="DG118" s="1225"/>
      <c r="DH118" s="1225"/>
      <c r="DI118" s="1225"/>
      <c r="DJ118" s="1225"/>
      <c r="DK118" s="1217" t="s">
        <v>73</v>
      </c>
      <c r="DL118" s="1217"/>
      <c r="DM118" s="1217"/>
      <c r="DN118" s="655"/>
      <c r="DO118" s="656" t="str">
        <f>data1!$C$2</f>
        <v/>
      </c>
      <c r="DP118" s="655"/>
      <c r="DQ118" s="655"/>
      <c r="DR118" s="655"/>
      <c r="DS118" s="655"/>
      <c r="DT118" s="655"/>
      <c r="DU118" s="655"/>
      <c r="DV118" s="655"/>
      <c r="DW118" s="655"/>
      <c r="DX118" s="655"/>
      <c r="DY118" s="655"/>
      <c r="DZ118" s="655"/>
      <c r="EA118" s="655"/>
      <c r="EB118" s="657"/>
    </row>
    <row r="119" spans="1:132" ht="12" customHeight="1" x14ac:dyDescent="0.25">
      <c r="A119" s="174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74"/>
      <c r="Y119" s="174"/>
      <c r="Z119" s="174"/>
      <c r="AA119" s="174"/>
      <c r="AB119" s="174"/>
      <c r="AC119" s="174"/>
      <c r="AD119" s="174"/>
      <c r="AE119" s="174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4"/>
      <c r="AZ119" s="174"/>
      <c r="BA119" s="174"/>
      <c r="BB119" s="174"/>
      <c r="BC119" s="174"/>
      <c r="BD119" s="174"/>
      <c r="BE119" s="174"/>
      <c r="BF119" s="174"/>
      <c r="BG119" s="174"/>
      <c r="BH119" s="174"/>
      <c r="BI119" s="174"/>
      <c r="BJ119" s="174"/>
      <c r="BK119" s="174"/>
      <c r="BL119" s="174"/>
      <c r="BM119" s="174"/>
      <c r="BN119" s="174"/>
      <c r="BO119" s="174"/>
      <c r="BP119" s="174"/>
      <c r="BQ119" s="174"/>
      <c r="BR119" s="174"/>
      <c r="BS119" s="174"/>
      <c r="BT119" s="174"/>
      <c r="BU119" s="174"/>
      <c r="BV119" s="174"/>
      <c r="BW119" s="174"/>
      <c r="BX119" s="174"/>
      <c r="BY119" s="174"/>
      <c r="BZ119" s="174"/>
      <c r="CA119" s="174"/>
      <c r="CB119" s="174"/>
      <c r="CC119" s="174"/>
      <c r="CD119" s="174"/>
      <c r="CE119" s="174"/>
      <c r="CF119" s="174"/>
      <c r="CG119" s="174"/>
      <c r="CH119" s="174"/>
      <c r="CI119" s="174"/>
      <c r="CJ119" s="174"/>
      <c r="CK119" s="174"/>
      <c r="CL119" s="174"/>
      <c r="CM119" s="174"/>
      <c r="CN119" s="174"/>
      <c r="CO119" s="174"/>
      <c r="CP119" s="174"/>
      <c r="CQ119" s="174"/>
      <c r="CR119" s="174"/>
      <c r="CS119" s="174"/>
      <c r="CT119" s="174"/>
      <c r="CU119" s="174"/>
      <c r="CV119" s="174"/>
      <c r="CW119" s="174"/>
      <c r="CX119" s="174"/>
      <c r="CY119" s="174"/>
      <c r="CZ119" s="174"/>
      <c r="DA119" s="174"/>
      <c r="DB119" s="174"/>
      <c r="DC119" s="174"/>
      <c r="DD119" s="174"/>
      <c r="DE119" s="174"/>
      <c r="DF119" s="174"/>
      <c r="DG119" s="174"/>
      <c r="DH119" s="174"/>
      <c r="DI119" s="174"/>
      <c r="DJ119" s="174"/>
      <c r="DK119" s="174"/>
      <c r="DL119" s="174"/>
      <c r="DM119" s="174"/>
      <c r="DN119" s="174"/>
      <c r="DO119" s="174"/>
      <c r="DP119" s="174"/>
      <c r="DQ119" s="174"/>
      <c r="DR119" s="174"/>
      <c r="DS119" s="174"/>
      <c r="DT119" s="174"/>
      <c r="DU119" s="174"/>
      <c r="DV119" s="174"/>
      <c r="DW119" s="174"/>
      <c r="DX119" s="174"/>
      <c r="DY119" s="174"/>
      <c r="DZ119" s="174"/>
      <c r="EA119" s="174"/>
      <c r="EB119" s="174"/>
    </row>
  </sheetData>
  <sheetProtection algorithmName="SHA-512" hashValue="HlsvI9yuHYpuVKKNcCQybs4ZxYJLlDCTIWZN35sds7cx5cqJOOD97jeDf8bIpuNWcBkAli+CezOJM4JPZzERkQ==" saltValue="afHJpjj64tCgnknVRUmTSw==" spinCount="100000" sheet="1" formatCells="0" formatColumns="0" formatRows="0" insertColumns="0" insertRows="0" deleteColumns="0" deleteRows="0"/>
  <mergeCells count="1325">
    <mergeCell ref="O18:Y18"/>
    <mergeCell ref="BT38:CR38"/>
    <mergeCell ref="CD18:CN18"/>
    <mergeCell ref="O80:Y80"/>
    <mergeCell ref="CD80:CN80"/>
    <mergeCell ref="BZ76:CH78"/>
    <mergeCell ref="CI76:CL78"/>
    <mergeCell ref="CM76:CN78"/>
    <mergeCell ref="CO76:CQ78"/>
    <mergeCell ref="CR76:CU78"/>
    <mergeCell ref="CX76:DA78"/>
    <mergeCell ref="DD76:DG78"/>
    <mergeCell ref="DJ76:DM78"/>
    <mergeCell ref="DN76:DP78"/>
    <mergeCell ref="AY76:BA78"/>
    <mergeCell ref="BT47:CR47"/>
    <mergeCell ref="BQ79:CB79"/>
    <mergeCell ref="CC79:CO79"/>
    <mergeCell ref="CP79:DB79"/>
    <mergeCell ref="DC79:DO79"/>
    <mergeCell ref="DP79:EB79"/>
    <mergeCell ref="BQ64:BT68"/>
    <mergeCell ref="BU64:BV68"/>
    <mergeCell ref="BW64:DA68"/>
    <mergeCell ref="DB64:DC68"/>
    <mergeCell ref="DD64:DJ64"/>
    <mergeCell ref="DK64:EB64"/>
    <mergeCell ref="DD65:DJ65"/>
    <mergeCell ref="DK65:DP65"/>
    <mergeCell ref="DQ65:DV65"/>
    <mergeCell ref="CI72:DI72"/>
    <mergeCell ref="DJ72:DM74"/>
    <mergeCell ref="DN72:DX73"/>
    <mergeCell ref="CI73:DI73"/>
    <mergeCell ref="CI74:CN74"/>
    <mergeCell ref="CO74:CW74"/>
    <mergeCell ref="CX74:DC74"/>
    <mergeCell ref="DD74:DI74"/>
    <mergeCell ref="DN74:DT74"/>
    <mergeCell ref="BQ69:CB69"/>
    <mergeCell ref="CC69:CO69"/>
    <mergeCell ref="CP69:DB69"/>
    <mergeCell ref="DC69:DO69"/>
    <mergeCell ref="DP69:EB69"/>
    <mergeCell ref="CC71:CO71"/>
    <mergeCell ref="BQ70:CB71"/>
    <mergeCell ref="CP71:DB71"/>
    <mergeCell ref="DC71:DO71"/>
    <mergeCell ref="DP71:EB71"/>
    <mergeCell ref="DY72:EB74"/>
    <mergeCell ref="DU74:DX74"/>
    <mergeCell ref="B79:M79"/>
    <mergeCell ref="N79:Z79"/>
    <mergeCell ref="AA79:AM79"/>
    <mergeCell ref="AN79:AZ79"/>
    <mergeCell ref="BA79:BM79"/>
    <mergeCell ref="B81:M82"/>
    <mergeCell ref="N81:Z82"/>
    <mergeCell ref="AA81:AM82"/>
    <mergeCell ref="AN81:AZ82"/>
    <mergeCell ref="BA81:BM82"/>
    <mergeCell ref="BP1:CD1"/>
    <mergeCell ref="B72:J72"/>
    <mergeCell ref="K72:S74"/>
    <mergeCell ref="T72:AT72"/>
    <mergeCell ref="AU72:AX74"/>
    <mergeCell ref="AY72:BI73"/>
    <mergeCell ref="B73:G74"/>
    <mergeCell ref="H73:J74"/>
    <mergeCell ref="T73:AT73"/>
    <mergeCell ref="T74:Y74"/>
    <mergeCell ref="Z74:AH74"/>
    <mergeCell ref="AI74:AN74"/>
    <mergeCell ref="AO74:AT74"/>
    <mergeCell ref="AY74:BE74"/>
    <mergeCell ref="BQ72:BY72"/>
    <mergeCell ref="BZ72:CH74"/>
    <mergeCell ref="BQ73:BV74"/>
    <mergeCell ref="BW73:BY74"/>
    <mergeCell ref="BQ81:CB82"/>
    <mergeCell ref="CC81:CO82"/>
    <mergeCell ref="BT44:CR44"/>
    <mergeCell ref="BQ36:BR47"/>
    <mergeCell ref="BQ116:BR118"/>
    <mergeCell ref="BS116:BY116"/>
    <mergeCell ref="BZ116:CA116"/>
    <mergeCell ref="CB116:CI116"/>
    <mergeCell ref="CJ116:CQ116"/>
    <mergeCell ref="CR116:CY116"/>
    <mergeCell ref="BS117:BY117"/>
    <mergeCell ref="BZ117:EB117"/>
    <mergeCell ref="BS118:BY118"/>
    <mergeCell ref="BZ118:DJ118"/>
    <mergeCell ref="DK118:DM118"/>
    <mergeCell ref="BQ114:BS115"/>
    <mergeCell ref="BT114:BV115"/>
    <mergeCell ref="BW114:BY115"/>
    <mergeCell ref="BZ114:CB115"/>
    <mergeCell ref="CC114:CE115"/>
    <mergeCell ref="CF114:CH115"/>
    <mergeCell ref="CI114:CK115"/>
    <mergeCell ref="CL114:CN115"/>
    <mergeCell ref="CO114:CQ115"/>
    <mergeCell ref="CU110:CU115"/>
    <mergeCell ref="CV110:DJ111"/>
    <mergeCell ref="DK110:EB111"/>
    <mergeCell ref="CF111:CH113"/>
    <mergeCell ref="CI111:CK113"/>
    <mergeCell ref="CV112:CX113"/>
    <mergeCell ref="CY112:DA113"/>
    <mergeCell ref="DE112:DG113"/>
    <mergeCell ref="DK112:DS113"/>
    <mergeCell ref="DT112:DV113"/>
    <mergeCell ref="DW112:DY113"/>
    <mergeCell ref="DZ112:EB113"/>
    <mergeCell ref="CR114:CT115"/>
    <mergeCell ref="CV114:CX114"/>
    <mergeCell ref="CY114:DA114"/>
    <mergeCell ref="DB114:DD114"/>
    <mergeCell ref="DE114:DG114"/>
    <mergeCell ref="DH114:DJ114"/>
    <mergeCell ref="DK114:DS115"/>
    <mergeCell ref="DT114:DV115"/>
    <mergeCell ref="DW114:DY115"/>
    <mergeCell ref="DZ114:EB115"/>
    <mergeCell ref="CV115:CX115"/>
    <mergeCell ref="CY115:DA115"/>
    <mergeCell ref="DB115:DD115"/>
    <mergeCell ref="DE115:DG115"/>
    <mergeCell ref="DH115:DJ115"/>
    <mergeCell ref="BQ110:BS113"/>
    <mergeCell ref="BT110:BV113"/>
    <mergeCell ref="BW110:BY113"/>
    <mergeCell ref="BZ110:CB113"/>
    <mergeCell ref="CC110:CE113"/>
    <mergeCell ref="CF110:CK110"/>
    <mergeCell ref="CL110:CN113"/>
    <mergeCell ref="CO110:CQ113"/>
    <mergeCell ref="CR110:CT113"/>
    <mergeCell ref="DB112:DD113"/>
    <mergeCell ref="DH112:DJ113"/>
    <mergeCell ref="BT108:BX108"/>
    <mergeCell ref="BY108:CM108"/>
    <mergeCell ref="CV108:CZ108"/>
    <mergeCell ref="DA108:DO108"/>
    <mergeCell ref="BT109:BX109"/>
    <mergeCell ref="BY109:CE109"/>
    <mergeCell ref="CF109:CK109"/>
    <mergeCell ref="CL109:CR109"/>
    <mergeCell ref="CV109:CZ109"/>
    <mergeCell ref="DA109:DG109"/>
    <mergeCell ref="DH109:DM109"/>
    <mergeCell ref="DN109:DT109"/>
    <mergeCell ref="BS107:BS109"/>
    <mergeCell ref="BT107:BX107"/>
    <mergeCell ref="BY107:CM107"/>
    <mergeCell ref="CN107:CO108"/>
    <mergeCell ref="CP107:CR108"/>
    <mergeCell ref="CU107:CU109"/>
    <mergeCell ref="CV107:CZ107"/>
    <mergeCell ref="DA107:DO107"/>
    <mergeCell ref="DP107:DQ108"/>
    <mergeCell ref="DR107:DT108"/>
    <mergeCell ref="DR104:DT105"/>
    <mergeCell ref="BT105:BX105"/>
    <mergeCell ref="BY105:CM105"/>
    <mergeCell ref="CV105:CZ105"/>
    <mergeCell ref="DA105:DO105"/>
    <mergeCell ref="DU105:EB105"/>
    <mergeCell ref="BT106:BX106"/>
    <mergeCell ref="BY106:CE106"/>
    <mergeCell ref="CF106:CK106"/>
    <mergeCell ref="CL106:CR106"/>
    <mergeCell ref="CV106:CZ106"/>
    <mergeCell ref="DA106:DG106"/>
    <mergeCell ref="DH106:DM106"/>
    <mergeCell ref="DN106:DT106"/>
    <mergeCell ref="BS104:BS106"/>
    <mergeCell ref="BT104:BX104"/>
    <mergeCell ref="BY104:CM104"/>
    <mergeCell ref="CN104:CO105"/>
    <mergeCell ref="CP104:CR105"/>
    <mergeCell ref="CU104:CU106"/>
    <mergeCell ref="CV104:CZ104"/>
    <mergeCell ref="DA104:DO104"/>
    <mergeCell ref="DP104:DQ105"/>
    <mergeCell ref="CL100:CR100"/>
    <mergeCell ref="CV100:CZ100"/>
    <mergeCell ref="DA100:DG100"/>
    <mergeCell ref="DH100:DM100"/>
    <mergeCell ref="DN100:DT100"/>
    <mergeCell ref="DX101:DY101"/>
    <mergeCell ref="DZ101:EA101"/>
    <mergeCell ref="BT102:BX102"/>
    <mergeCell ref="BY102:CM102"/>
    <mergeCell ref="CV102:CZ102"/>
    <mergeCell ref="DA102:DO102"/>
    <mergeCell ref="DU102:DW102"/>
    <mergeCell ref="BT103:BX103"/>
    <mergeCell ref="BY103:CE103"/>
    <mergeCell ref="CF103:CK103"/>
    <mergeCell ref="CL103:CR103"/>
    <mergeCell ref="CV103:CZ103"/>
    <mergeCell ref="DA103:DG103"/>
    <mergeCell ref="DH103:DM103"/>
    <mergeCell ref="DN103:DT103"/>
    <mergeCell ref="DV103:DW103"/>
    <mergeCell ref="DX103:DY103"/>
    <mergeCell ref="DZ103:EA103"/>
    <mergeCell ref="BQ98:BR109"/>
    <mergeCell ref="BS98:BS100"/>
    <mergeCell ref="BT98:BX98"/>
    <mergeCell ref="BY98:CM98"/>
    <mergeCell ref="CN98:CO99"/>
    <mergeCell ref="CP98:CR99"/>
    <mergeCell ref="CS98:CT109"/>
    <mergeCell ref="CU98:CU100"/>
    <mergeCell ref="CV98:CZ98"/>
    <mergeCell ref="DA98:DO98"/>
    <mergeCell ref="DP98:DQ99"/>
    <mergeCell ref="DR98:DT99"/>
    <mergeCell ref="DU98:EB99"/>
    <mergeCell ref="BT99:BX99"/>
    <mergeCell ref="BY99:CM99"/>
    <mergeCell ref="CV99:CZ99"/>
    <mergeCell ref="DU100:DW100"/>
    <mergeCell ref="BS101:BS103"/>
    <mergeCell ref="BT101:BX101"/>
    <mergeCell ref="BY101:CM101"/>
    <mergeCell ref="CN101:CO102"/>
    <mergeCell ref="CP101:CR102"/>
    <mergeCell ref="CU101:CU103"/>
    <mergeCell ref="CV101:CZ101"/>
    <mergeCell ref="DA101:DO101"/>
    <mergeCell ref="DP101:DQ102"/>
    <mergeCell ref="DR101:DT102"/>
    <mergeCell ref="DV101:DW101"/>
    <mergeCell ref="DA99:DO99"/>
    <mergeCell ref="BT100:BX100"/>
    <mergeCell ref="BY100:CE100"/>
    <mergeCell ref="CF100:CK100"/>
    <mergeCell ref="BQ94:BS97"/>
    <mergeCell ref="BT94:BX94"/>
    <mergeCell ref="BY94:CM94"/>
    <mergeCell ref="CN94:CO96"/>
    <mergeCell ref="CP94:CR96"/>
    <mergeCell ref="CS94:CX97"/>
    <mergeCell ref="CY94:DD94"/>
    <mergeCell ref="DE94:DJ95"/>
    <mergeCell ref="DK94:DP94"/>
    <mergeCell ref="DQ94:DV95"/>
    <mergeCell ref="DW94:EB94"/>
    <mergeCell ref="BT95:BX96"/>
    <mergeCell ref="BY95:CM96"/>
    <mergeCell ref="CY95:DD97"/>
    <mergeCell ref="DK95:DP95"/>
    <mergeCell ref="DW95:EB95"/>
    <mergeCell ref="DE96:DJ97"/>
    <mergeCell ref="DK96:DP96"/>
    <mergeCell ref="DQ96:DV97"/>
    <mergeCell ref="DW96:EB96"/>
    <mergeCell ref="BT97:BX97"/>
    <mergeCell ref="BY97:CE97"/>
    <mergeCell ref="CF97:CK97"/>
    <mergeCell ref="CL97:CR97"/>
    <mergeCell ref="DK97:DP97"/>
    <mergeCell ref="DW97:EB97"/>
    <mergeCell ref="BQ90:BT93"/>
    <mergeCell ref="BU90:BY91"/>
    <mergeCell ref="BZ90:CF91"/>
    <mergeCell ref="CG90:CK91"/>
    <mergeCell ref="CL90:CP90"/>
    <mergeCell ref="CQ90:CT90"/>
    <mergeCell ref="CU90:CX90"/>
    <mergeCell ref="CY90:DD91"/>
    <mergeCell ref="DE90:DJ91"/>
    <mergeCell ref="DK90:DP91"/>
    <mergeCell ref="DQ90:EB90"/>
    <mergeCell ref="CL91:CP91"/>
    <mergeCell ref="CQ91:CT91"/>
    <mergeCell ref="CU91:CX91"/>
    <mergeCell ref="DQ91:EB91"/>
    <mergeCell ref="BU92:BY93"/>
    <mergeCell ref="CG92:CK93"/>
    <mergeCell ref="CL92:CP92"/>
    <mergeCell ref="CQ92:CT92"/>
    <mergeCell ref="CU92:CX92"/>
    <mergeCell ref="CY92:DD93"/>
    <mergeCell ref="DE92:DJ93"/>
    <mergeCell ref="DK92:DP93"/>
    <mergeCell ref="DQ92:EB92"/>
    <mergeCell ref="BZ93:CF93"/>
    <mergeCell ref="CL93:CP93"/>
    <mergeCell ref="CQ93:CT93"/>
    <mergeCell ref="CU93:CX93"/>
    <mergeCell ref="DQ93:EB93"/>
    <mergeCell ref="CX89:DD89"/>
    <mergeCell ref="DJ89:DP89"/>
    <mergeCell ref="BQ83:BT83"/>
    <mergeCell ref="BV83:CF83"/>
    <mergeCell ref="CH83:CI83"/>
    <mergeCell ref="CJ83:CQ83"/>
    <mergeCell ref="CR83:CW83"/>
    <mergeCell ref="CY83:CZ83"/>
    <mergeCell ref="DA83:DH83"/>
    <mergeCell ref="DI83:DN83"/>
    <mergeCell ref="BQ84:BT87"/>
    <mergeCell ref="BU84:CK84"/>
    <mergeCell ref="CL84:CP84"/>
    <mergeCell ref="CQ84:CR84"/>
    <mergeCell ref="CS84:CT84"/>
    <mergeCell ref="CU84:CZ84"/>
    <mergeCell ref="DA84:DE84"/>
    <mergeCell ref="DF84:DG84"/>
    <mergeCell ref="DI84:DU84"/>
    <mergeCell ref="BU85:EB87"/>
    <mergeCell ref="DV89:EB89"/>
    <mergeCell ref="BQ88:BT89"/>
    <mergeCell ref="BU88:BY89"/>
    <mergeCell ref="CG88:CK89"/>
    <mergeCell ref="CS88:CW89"/>
    <mergeCell ref="DE88:DI89"/>
    <mergeCell ref="DQ88:DU89"/>
    <mergeCell ref="BZ89:CF89"/>
    <mergeCell ref="CL89:CR89"/>
    <mergeCell ref="CP81:DB82"/>
    <mergeCell ref="DC81:DO82"/>
    <mergeCell ref="DP81:EB82"/>
    <mergeCell ref="DQ75:DT75"/>
    <mergeCell ref="DU75:DX75"/>
    <mergeCell ref="DY75:EB75"/>
    <mergeCell ref="DQ76:DT78"/>
    <mergeCell ref="DU76:DX78"/>
    <mergeCell ref="DY76:EB78"/>
    <mergeCell ref="BQ75:BS75"/>
    <mergeCell ref="BT75:BV75"/>
    <mergeCell ref="BW75:BY75"/>
    <mergeCell ref="CI75:CL75"/>
    <mergeCell ref="CM75:CN75"/>
    <mergeCell ref="CR75:CU75"/>
    <mergeCell ref="CV75:CW75"/>
    <mergeCell ref="CX75:DA75"/>
    <mergeCell ref="DB75:DC75"/>
    <mergeCell ref="DD75:DG75"/>
    <mergeCell ref="DH75:DI75"/>
    <mergeCell ref="DJ75:DM75"/>
    <mergeCell ref="DN75:DP75"/>
    <mergeCell ref="BQ76:BS78"/>
    <mergeCell ref="BT76:BV78"/>
    <mergeCell ref="BW76:BY78"/>
    <mergeCell ref="DW65:EB65"/>
    <mergeCell ref="DD66:DJ66"/>
    <mergeCell ref="DK66:EB66"/>
    <mergeCell ref="DD67:DE68"/>
    <mergeCell ref="DJ67:DR67"/>
    <mergeCell ref="DS67:EB67"/>
    <mergeCell ref="DI68:DR68"/>
    <mergeCell ref="DS68:EB68"/>
    <mergeCell ref="BQ58:BX58"/>
    <mergeCell ref="BY58:BZ58"/>
    <mergeCell ref="CO58:CP58"/>
    <mergeCell ref="DZ58:EB58"/>
    <mergeCell ref="BQ62:CZ62"/>
    <mergeCell ref="DA62:DH62"/>
    <mergeCell ref="DT62:EB62"/>
    <mergeCell ref="BQ63:BR63"/>
    <mergeCell ref="BS63:BT63"/>
    <mergeCell ref="BU63:BV63"/>
    <mergeCell ref="BW63:BX63"/>
    <mergeCell ref="BY63:BZ63"/>
    <mergeCell ref="CA63:CB63"/>
    <mergeCell ref="CC63:CD63"/>
    <mergeCell ref="CE63:CF63"/>
    <mergeCell ref="CG63:CH63"/>
    <mergeCell ref="CI63:CJ63"/>
    <mergeCell ref="CK63:CL63"/>
    <mergeCell ref="CM63:CN63"/>
    <mergeCell ref="CO63:CP63"/>
    <mergeCell ref="CQ63:CR63"/>
    <mergeCell ref="CS63:CT63"/>
    <mergeCell ref="CU63:CV63"/>
    <mergeCell ref="CW63:CX63"/>
    <mergeCell ref="CY63:CZ63"/>
    <mergeCell ref="DA63:DH63"/>
    <mergeCell ref="BQ54:BS56"/>
    <mergeCell ref="BT54:BZ54"/>
    <mergeCell ref="CA54:CB54"/>
    <mergeCell ref="CC54:CJ54"/>
    <mergeCell ref="CK54:CR54"/>
    <mergeCell ref="CS54:CZ54"/>
    <mergeCell ref="BT55:BZ55"/>
    <mergeCell ref="CA55:EB55"/>
    <mergeCell ref="BT56:BZ56"/>
    <mergeCell ref="CA56:DJ56"/>
    <mergeCell ref="DK56:DM56"/>
    <mergeCell ref="DW50:DY51"/>
    <mergeCell ref="DZ50:EB51"/>
    <mergeCell ref="BQ52:BS53"/>
    <mergeCell ref="BT52:BV53"/>
    <mergeCell ref="BW52:BY53"/>
    <mergeCell ref="BZ52:CB53"/>
    <mergeCell ref="CC52:CE53"/>
    <mergeCell ref="CF52:CH53"/>
    <mergeCell ref="CI52:CK53"/>
    <mergeCell ref="CL52:CN53"/>
    <mergeCell ref="CO52:CQ53"/>
    <mergeCell ref="CR52:CT53"/>
    <mergeCell ref="CV52:CX52"/>
    <mergeCell ref="CY52:DA52"/>
    <mergeCell ref="DB52:DD52"/>
    <mergeCell ref="DE52:DG52"/>
    <mergeCell ref="DH52:DJ52"/>
    <mergeCell ref="DK52:DS53"/>
    <mergeCell ref="DT52:DV53"/>
    <mergeCell ref="DW52:DY53"/>
    <mergeCell ref="DZ52:EB53"/>
    <mergeCell ref="CV53:CX53"/>
    <mergeCell ref="CY53:DA53"/>
    <mergeCell ref="DB53:DD53"/>
    <mergeCell ref="CV47:CZ47"/>
    <mergeCell ref="DA47:DT47"/>
    <mergeCell ref="BQ48:BS51"/>
    <mergeCell ref="BT48:BV51"/>
    <mergeCell ref="BW48:BY51"/>
    <mergeCell ref="BZ48:CB51"/>
    <mergeCell ref="CC48:CE51"/>
    <mergeCell ref="CF48:CK48"/>
    <mergeCell ref="CL48:CN51"/>
    <mergeCell ref="CO48:CQ51"/>
    <mergeCell ref="CR48:CT51"/>
    <mergeCell ref="CU48:CU53"/>
    <mergeCell ref="CV48:DJ49"/>
    <mergeCell ref="DK48:EB49"/>
    <mergeCell ref="CF49:CH51"/>
    <mergeCell ref="CI49:CK51"/>
    <mergeCell ref="CV50:CX51"/>
    <mergeCell ref="CY50:DA51"/>
    <mergeCell ref="DB50:DD51"/>
    <mergeCell ref="DE50:DG51"/>
    <mergeCell ref="DH50:DJ51"/>
    <mergeCell ref="DK50:DS51"/>
    <mergeCell ref="DT50:DV51"/>
    <mergeCell ref="DU36:EB47"/>
    <mergeCell ref="DE53:DG53"/>
    <mergeCell ref="DH53:DJ53"/>
    <mergeCell ref="CV44:CZ44"/>
    <mergeCell ref="BS45:BS47"/>
    <mergeCell ref="BT45:BX45"/>
    <mergeCell ref="BY45:CM45"/>
    <mergeCell ref="CN45:CO46"/>
    <mergeCell ref="CP45:CR46"/>
    <mergeCell ref="CU45:CU47"/>
    <mergeCell ref="CV45:CZ45"/>
    <mergeCell ref="DA45:DO45"/>
    <mergeCell ref="DP45:DQ46"/>
    <mergeCell ref="DR45:DT46"/>
    <mergeCell ref="BT46:BX46"/>
    <mergeCell ref="BY46:CM46"/>
    <mergeCell ref="CV46:CZ46"/>
    <mergeCell ref="DA46:DO46"/>
    <mergeCell ref="CV41:CZ41"/>
    <mergeCell ref="DA41:DT41"/>
    <mergeCell ref="BS42:BS44"/>
    <mergeCell ref="BT42:BX42"/>
    <mergeCell ref="BY42:CM42"/>
    <mergeCell ref="CN42:CO43"/>
    <mergeCell ref="CP42:CR43"/>
    <mergeCell ref="CU42:CU44"/>
    <mergeCell ref="CV42:CZ42"/>
    <mergeCell ref="DA42:DO42"/>
    <mergeCell ref="DP42:DQ43"/>
    <mergeCell ref="DR42:DT43"/>
    <mergeCell ref="BT43:BX43"/>
    <mergeCell ref="BY43:CM43"/>
    <mergeCell ref="CV43:CZ43"/>
    <mergeCell ref="DA43:DO43"/>
    <mergeCell ref="BT41:CR41"/>
    <mergeCell ref="BS36:BS38"/>
    <mergeCell ref="BT36:BX36"/>
    <mergeCell ref="BY36:CM36"/>
    <mergeCell ref="CN36:CO37"/>
    <mergeCell ref="CP36:CR37"/>
    <mergeCell ref="CS36:CT47"/>
    <mergeCell ref="CU36:CU38"/>
    <mergeCell ref="CV36:CZ36"/>
    <mergeCell ref="DA36:DO36"/>
    <mergeCell ref="DP36:DQ37"/>
    <mergeCell ref="DR36:DT37"/>
    <mergeCell ref="BT37:BX37"/>
    <mergeCell ref="BY37:CM37"/>
    <mergeCell ref="CV37:CZ37"/>
    <mergeCell ref="BS39:BS41"/>
    <mergeCell ref="BT39:BX39"/>
    <mergeCell ref="BY39:CM39"/>
    <mergeCell ref="CN39:CO40"/>
    <mergeCell ref="CP39:CR40"/>
    <mergeCell ref="CU39:CU41"/>
    <mergeCell ref="CV39:CZ39"/>
    <mergeCell ref="DA39:DO39"/>
    <mergeCell ref="DP39:DQ40"/>
    <mergeCell ref="DR39:DT40"/>
    <mergeCell ref="BT40:BX40"/>
    <mergeCell ref="BY40:CM40"/>
    <mergeCell ref="CV40:CZ40"/>
    <mergeCell ref="DA40:DO40"/>
    <mergeCell ref="DA37:DO37"/>
    <mergeCell ref="CV38:CZ38"/>
    <mergeCell ref="DA38:DT38"/>
    <mergeCell ref="DA44:DT44"/>
    <mergeCell ref="BQ32:BS35"/>
    <mergeCell ref="BT32:BX32"/>
    <mergeCell ref="BY32:CM32"/>
    <mergeCell ref="CN32:CO34"/>
    <mergeCell ref="CP32:CR34"/>
    <mergeCell ref="CS32:CX35"/>
    <mergeCell ref="CY32:DD32"/>
    <mergeCell ref="DE32:DJ33"/>
    <mergeCell ref="DK32:DP32"/>
    <mergeCell ref="DQ32:DV33"/>
    <mergeCell ref="DW32:EB32"/>
    <mergeCell ref="BT33:BX34"/>
    <mergeCell ref="BY33:CM34"/>
    <mergeCell ref="CY33:DD35"/>
    <mergeCell ref="DK33:DP33"/>
    <mergeCell ref="DW33:EB33"/>
    <mergeCell ref="DE34:DJ35"/>
    <mergeCell ref="DK34:DP34"/>
    <mergeCell ref="DQ34:DV35"/>
    <mergeCell ref="DW34:EB34"/>
    <mergeCell ref="DK35:DP35"/>
    <mergeCell ref="DW35:EB35"/>
    <mergeCell ref="BT35:CR35"/>
    <mergeCell ref="BQ28:BT31"/>
    <mergeCell ref="BU28:BY29"/>
    <mergeCell ref="BZ28:CF29"/>
    <mergeCell ref="CG28:CK29"/>
    <mergeCell ref="CL28:CP28"/>
    <mergeCell ref="CQ28:CT28"/>
    <mergeCell ref="CU28:CX28"/>
    <mergeCell ref="CY28:DD29"/>
    <mergeCell ref="DE28:DJ29"/>
    <mergeCell ref="DK28:DP29"/>
    <mergeCell ref="DQ28:EB28"/>
    <mergeCell ref="CL29:CP29"/>
    <mergeCell ref="CQ29:CT29"/>
    <mergeCell ref="CU29:CX29"/>
    <mergeCell ref="DQ29:EB29"/>
    <mergeCell ref="BU30:BY31"/>
    <mergeCell ref="CG30:CK31"/>
    <mergeCell ref="CL30:CP30"/>
    <mergeCell ref="CQ30:CT30"/>
    <mergeCell ref="CU30:CX30"/>
    <mergeCell ref="CY30:DD31"/>
    <mergeCell ref="DE30:DJ31"/>
    <mergeCell ref="DK30:DP31"/>
    <mergeCell ref="DQ30:EB30"/>
    <mergeCell ref="BZ31:CF31"/>
    <mergeCell ref="CL31:CP31"/>
    <mergeCell ref="CQ31:CT31"/>
    <mergeCell ref="CU31:CX31"/>
    <mergeCell ref="DQ31:EB31"/>
    <mergeCell ref="CX27:DD27"/>
    <mergeCell ref="DJ27:DP27"/>
    <mergeCell ref="BQ21:BT21"/>
    <mergeCell ref="BV21:CF21"/>
    <mergeCell ref="CH21:CI21"/>
    <mergeCell ref="CJ21:CQ21"/>
    <mergeCell ref="CR21:CW21"/>
    <mergeCell ref="CY21:CZ21"/>
    <mergeCell ref="DA21:DH21"/>
    <mergeCell ref="DI21:DN21"/>
    <mergeCell ref="BQ22:BT25"/>
    <mergeCell ref="BU22:CK22"/>
    <mergeCell ref="CL22:CP22"/>
    <mergeCell ref="CQ22:CR22"/>
    <mergeCell ref="CS22:CT22"/>
    <mergeCell ref="CU22:CZ22"/>
    <mergeCell ref="DA22:DE22"/>
    <mergeCell ref="DF22:DG22"/>
    <mergeCell ref="DI22:DU22"/>
    <mergeCell ref="BU23:EB25"/>
    <mergeCell ref="DV27:EB27"/>
    <mergeCell ref="BQ26:BT27"/>
    <mergeCell ref="BU26:BY27"/>
    <mergeCell ref="CG26:CK27"/>
    <mergeCell ref="CS26:CW27"/>
    <mergeCell ref="DE26:DI27"/>
    <mergeCell ref="DQ26:DU27"/>
    <mergeCell ref="BZ27:CF27"/>
    <mergeCell ref="CL27:CR27"/>
    <mergeCell ref="BQ17:CB17"/>
    <mergeCell ref="CC17:CO17"/>
    <mergeCell ref="CP17:DB17"/>
    <mergeCell ref="DC17:DO17"/>
    <mergeCell ref="DP17:EB17"/>
    <mergeCell ref="BQ19:CB20"/>
    <mergeCell ref="CC19:CO20"/>
    <mergeCell ref="CP19:DB20"/>
    <mergeCell ref="DC19:DO20"/>
    <mergeCell ref="DP19:EB20"/>
    <mergeCell ref="DD13:DG13"/>
    <mergeCell ref="DH13:DI13"/>
    <mergeCell ref="DJ13:DM13"/>
    <mergeCell ref="DN13:DP13"/>
    <mergeCell ref="DQ13:DT13"/>
    <mergeCell ref="DU13:DX13"/>
    <mergeCell ref="DY13:EB13"/>
    <mergeCell ref="BQ14:BS16"/>
    <mergeCell ref="BT14:BV16"/>
    <mergeCell ref="BW14:BY16"/>
    <mergeCell ref="BZ14:CH16"/>
    <mergeCell ref="CI14:CL16"/>
    <mergeCell ref="CM14:CN16"/>
    <mergeCell ref="CO14:CQ16"/>
    <mergeCell ref="CR14:CU16"/>
    <mergeCell ref="CX14:DA16"/>
    <mergeCell ref="DD14:DG16"/>
    <mergeCell ref="DJ14:DM16"/>
    <mergeCell ref="DN14:DP16"/>
    <mergeCell ref="DQ14:DT16"/>
    <mergeCell ref="DU14:DX16"/>
    <mergeCell ref="DY14:EB16"/>
    <mergeCell ref="BQ13:BS13"/>
    <mergeCell ref="BT13:BV13"/>
    <mergeCell ref="BW13:BY13"/>
    <mergeCell ref="CI13:CL13"/>
    <mergeCell ref="CM13:CN13"/>
    <mergeCell ref="CR13:CU13"/>
    <mergeCell ref="CV13:CW13"/>
    <mergeCell ref="CX13:DA13"/>
    <mergeCell ref="DB13:DC13"/>
    <mergeCell ref="BQ8:CB9"/>
    <mergeCell ref="CC9:CO9"/>
    <mergeCell ref="CP9:DB9"/>
    <mergeCell ref="DC9:DO9"/>
    <mergeCell ref="DP9:EB9"/>
    <mergeCell ref="BQ10:BY10"/>
    <mergeCell ref="BZ10:CH12"/>
    <mergeCell ref="CI10:DI10"/>
    <mergeCell ref="DJ10:DM12"/>
    <mergeCell ref="DN10:DX11"/>
    <mergeCell ref="DY10:EB12"/>
    <mergeCell ref="BQ11:BV12"/>
    <mergeCell ref="BW11:BY12"/>
    <mergeCell ref="CI11:DI11"/>
    <mergeCell ref="CI12:CN12"/>
    <mergeCell ref="CO12:CW12"/>
    <mergeCell ref="CX12:DC12"/>
    <mergeCell ref="DD12:DI12"/>
    <mergeCell ref="DN12:DT12"/>
    <mergeCell ref="DU12:DX12"/>
    <mergeCell ref="CE1:CR1"/>
    <mergeCell ref="BQ2:BT6"/>
    <mergeCell ref="BU2:BV6"/>
    <mergeCell ref="BW2:DA6"/>
    <mergeCell ref="DB2:DC6"/>
    <mergeCell ref="DD2:DJ2"/>
    <mergeCell ref="DK2:EB2"/>
    <mergeCell ref="DD4:DJ4"/>
    <mergeCell ref="DK4:EB4"/>
    <mergeCell ref="DD5:DE6"/>
    <mergeCell ref="DJ5:DR5"/>
    <mergeCell ref="DS5:EB5"/>
    <mergeCell ref="DI6:DR6"/>
    <mergeCell ref="DS6:EB6"/>
    <mergeCell ref="BQ7:CB7"/>
    <mergeCell ref="CC7:CO7"/>
    <mergeCell ref="CP7:DB7"/>
    <mergeCell ref="DC7:DO7"/>
    <mergeCell ref="DP7:EB7"/>
    <mergeCell ref="DD3:EB3"/>
    <mergeCell ref="AU10:AX12"/>
    <mergeCell ref="BJ10:BM12"/>
    <mergeCell ref="B8:M9"/>
    <mergeCell ref="N9:Z9"/>
    <mergeCell ref="AA9:AM9"/>
    <mergeCell ref="AN9:AZ9"/>
    <mergeCell ref="BA9:BM9"/>
    <mergeCell ref="T12:Y12"/>
    <mergeCell ref="K14:S16"/>
    <mergeCell ref="T10:AT10"/>
    <mergeCell ref="T11:AT11"/>
    <mergeCell ref="AO12:AT12"/>
    <mergeCell ref="AO13:AR13"/>
    <mergeCell ref="AS13:AT13"/>
    <mergeCell ref="AO14:AR16"/>
    <mergeCell ref="T13:W13"/>
    <mergeCell ref="X13:Y13"/>
    <mergeCell ref="AC13:AF13"/>
    <mergeCell ref="AG13:AH13"/>
    <mergeCell ref="AI12:AN12"/>
    <mergeCell ref="BF12:BI12"/>
    <mergeCell ref="B10:J10"/>
    <mergeCell ref="AY10:BI11"/>
    <mergeCell ref="AY12:BE12"/>
    <mergeCell ref="Z12:AH12"/>
    <mergeCell ref="K10:S12"/>
    <mergeCell ref="E13:G13"/>
    <mergeCell ref="B11:G12"/>
    <mergeCell ref="H11:J12"/>
    <mergeCell ref="T14:W16"/>
    <mergeCell ref="X14:Y16"/>
    <mergeCell ref="AI13:AL13"/>
    <mergeCell ref="P1:AC1"/>
    <mergeCell ref="B2:E6"/>
    <mergeCell ref="F2:G6"/>
    <mergeCell ref="H2:AL6"/>
    <mergeCell ref="AM2:AN6"/>
    <mergeCell ref="AO2:AU2"/>
    <mergeCell ref="AV2:BM2"/>
    <mergeCell ref="BD6:BM6"/>
    <mergeCell ref="B7:M7"/>
    <mergeCell ref="N7:Z7"/>
    <mergeCell ref="AA7:AM7"/>
    <mergeCell ref="AN7:AZ7"/>
    <mergeCell ref="BA7:BM7"/>
    <mergeCell ref="AV4:BM4"/>
    <mergeCell ref="AO5:AP6"/>
    <mergeCell ref="AU5:BC5"/>
    <mergeCell ref="BD5:BM5"/>
    <mergeCell ref="AT6:BC6"/>
    <mergeCell ref="AO3:AU3"/>
    <mergeCell ref="AV3:BA3"/>
    <mergeCell ref="BB3:BG3"/>
    <mergeCell ref="BH3:BM3"/>
    <mergeCell ref="AO4:AU4"/>
    <mergeCell ref="A1:O1"/>
    <mergeCell ref="BF14:BI16"/>
    <mergeCell ref="BJ14:BM16"/>
    <mergeCell ref="AC14:AF16"/>
    <mergeCell ref="AI14:AL16"/>
    <mergeCell ref="AU14:AX16"/>
    <mergeCell ref="BB14:BE16"/>
    <mergeCell ref="H13:J13"/>
    <mergeCell ref="B14:D16"/>
    <mergeCell ref="E14:G16"/>
    <mergeCell ref="H14:J16"/>
    <mergeCell ref="AY14:BA16"/>
    <mergeCell ref="AY13:BA13"/>
    <mergeCell ref="Z14:AB16"/>
    <mergeCell ref="BA17:BM17"/>
    <mergeCell ref="AN17:AZ17"/>
    <mergeCell ref="AA17:AM17"/>
    <mergeCell ref="N17:Z17"/>
    <mergeCell ref="B13:D13"/>
    <mergeCell ref="BJ13:BM13"/>
    <mergeCell ref="AM13:AN13"/>
    <mergeCell ref="AU13:AX13"/>
    <mergeCell ref="BB13:BE13"/>
    <mergeCell ref="BF13:BI13"/>
    <mergeCell ref="BA19:BM20"/>
    <mergeCell ref="G21:Q21"/>
    <mergeCell ref="AC21:AH21"/>
    <mergeCell ref="AT21:AY21"/>
    <mergeCell ref="B17:M17"/>
    <mergeCell ref="AN19:AZ20"/>
    <mergeCell ref="AA19:AM20"/>
    <mergeCell ref="N19:Z20"/>
    <mergeCell ref="B19:M20"/>
    <mergeCell ref="B26:E27"/>
    <mergeCell ref="F26:J27"/>
    <mergeCell ref="R26:V27"/>
    <mergeCell ref="AD26:AH27"/>
    <mergeCell ref="AP26:AT27"/>
    <mergeCell ref="BB26:BF27"/>
    <mergeCell ref="K27:Q27"/>
    <mergeCell ref="W27:AC27"/>
    <mergeCell ref="AI27:AO27"/>
    <mergeCell ref="AU27:BA27"/>
    <mergeCell ref="B22:E25"/>
    <mergeCell ref="B21:E21"/>
    <mergeCell ref="F23:BM25"/>
    <mergeCell ref="AT22:BF22"/>
    <mergeCell ref="F22:V22"/>
    <mergeCell ref="W22:AA22"/>
    <mergeCell ref="AB22:AC22"/>
    <mergeCell ref="AD22:AE22"/>
    <mergeCell ref="AF22:AK22"/>
    <mergeCell ref="AL22:AP22"/>
    <mergeCell ref="AQ22:AR22"/>
    <mergeCell ref="S21:T21"/>
    <mergeCell ref="U21:AB21"/>
    <mergeCell ref="AJ21:AK21"/>
    <mergeCell ref="AL21:AS21"/>
    <mergeCell ref="BG27:BM27"/>
    <mergeCell ref="R28:V29"/>
    <mergeCell ref="R30:V31"/>
    <mergeCell ref="W30:AA30"/>
    <mergeCell ref="AB30:AE30"/>
    <mergeCell ref="AF30:AI30"/>
    <mergeCell ref="AJ30:AO31"/>
    <mergeCell ref="AP30:AU31"/>
    <mergeCell ref="AV30:BA31"/>
    <mergeCell ref="BB30:BM30"/>
    <mergeCell ref="AP28:AU29"/>
    <mergeCell ref="AV28:BA29"/>
    <mergeCell ref="BB28:BM28"/>
    <mergeCell ref="BB31:BM31"/>
    <mergeCell ref="W29:AA29"/>
    <mergeCell ref="AB29:AE29"/>
    <mergeCell ref="AF29:AI29"/>
    <mergeCell ref="BB29:BM29"/>
    <mergeCell ref="AF28:AI28"/>
    <mergeCell ref="AJ28:AO29"/>
    <mergeCell ref="W28:AA28"/>
    <mergeCell ref="AB28:AE28"/>
    <mergeCell ref="J45:X45"/>
    <mergeCell ref="Y45:Z46"/>
    <mergeCell ref="AA45:AC46"/>
    <mergeCell ref="AF45:AF47"/>
    <mergeCell ref="AG40:AK40"/>
    <mergeCell ref="D42:D44"/>
    <mergeCell ref="E42:I42"/>
    <mergeCell ref="J42:X42"/>
    <mergeCell ref="Y42:Z43"/>
    <mergeCell ref="E43:I43"/>
    <mergeCell ref="J43:X43"/>
    <mergeCell ref="E44:I44"/>
    <mergeCell ref="J44:P44"/>
    <mergeCell ref="AL44:BE44"/>
    <mergeCell ref="AA42:AC43"/>
    <mergeCell ref="BA42:BB43"/>
    <mergeCell ref="BC42:BE43"/>
    <mergeCell ref="AG44:AK44"/>
    <mergeCell ref="AL46:AZ46"/>
    <mergeCell ref="AG45:AK45"/>
    <mergeCell ref="AL45:AZ45"/>
    <mergeCell ref="AG43:AK43"/>
    <mergeCell ref="AL43:AZ43"/>
    <mergeCell ref="AF42:AF44"/>
    <mergeCell ref="E47:I47"/>
    <mergeCell ref="J47:P47"/>
    <mergeCell ref="Q47:V47"/>
    <mergeCell ref="B28:E31"/>
    <mergeCell ref="F28:J29"/>
    <mergeCell ref="K28:Q29"/>
    <mergeCell ref="K31:Q31"/>
    <mergeCell ref="W31:AA31"/>
    <mergeCell ref="AB31:AE31"/>
    <mergeCell ref="AF31:AI31"/>
    <mergeCell ref="E33:I34"/>
    <mergeCell ref="B32:D35"/>
    <mergeCell ref="E32:I32"/>
    <mergeCell ref="J32:X32"/>
    <mergeCell ref="AD32:AI35"/>
    <mergeCell ref="AJ32:AO32"/>
    <mergeCell ref="E39:I39"/>
    <mergeCell ref="J39:X39"/>
    <mergeCell ref="Y39:Z40"/>
    <mergeCell ref="AA39:AC40"/>
    <mergeCell ref="AF39:AF41"/>
    <mergeCell ref="E40:I40"/>
    <mergeCell ref="J40:X40"/>
    <mergeCell ref="E41:I41"/>
    <mergeCell ref="J41:P41"/>
    <mergeCell ref="E35:I35"/>
    <mergeCell ref="J35:P35"/>
    <mergeCell ref="Q35:V35"/>
    <mergeCell ref="W35:AC35"/>
    <mergeCell ref="E37:I37"/>
    <mergeCell ref="J37:X37"/>
    <mergeCell ref="AG37:AK37"/>
    <mergeCell ref="AL37:AZ37"/>
    <mergeCell ref="B36:C47"/>
    <mergeCell ref="D36:D38"/>
    <mergeCell ref="F30:J31"/>
    <mergeCell ref="BK40:BL40"/>
    <mergeCell ref="BF37:BH37"/>
    <mergeCell ref="W41:AC41"/>
    <mergeCell ref="Q41:V41"/>
    <mergeCell ref="AG38:AK38"/>
    <mergeCell ref="AL38:BE38"/>
    <mergeCell ref="AG39:AK39"/>
    <mergeCell ref="AL39:AZ39"/>
    <mergeCell ref="AL40:AZ40"/>
    <mergeCell ref="BG40:BH40"/>
    <mergeCell ref="BA39:BB40"/>
    <mergeCell ref="J38:P38"/>
    <mergeCell ref="Q38:V38"/>
    <mergeCell ref="W38:AC38"/>
    <mergeCell ref="BH33:BM33"/>
    <mergeCell ref="BH34:BM34"/>
    <mergeCell ref="BH35:BM35"/>
    <mergeCell ref="BB32:BG33"/>
    <mergeCell ref="BB34:BG35"/>
    <mergeCell ref="E36:I36"/>
    <mergeCell ref="J36:X36"/>
    <mergeCell ref="Y36:Z37"/>
    <mergeCell ref="AA36:AC37"/>
    <mergeCell ref="E38:I38"/>
    <mergeCell ref="BA36:BB37"/>
    <mergeCell ref="BC36:BE37"/>
    <mergeCell ref="AD36:AE47"/>
    <mergeCell ref="AL36:AZ36"/>
    <mergeCell ref="AV33:BA33"/>
    <mergeCell ref="AV35:BA35"/>
    <mergeCell ref="AP32:AU33"/>
    <mergeCell ref="AP34:AU35"/>
    <mergeCell ref="AV32:BA32"/>
    <mergeCell ref="BP65:BP84"/>
    <mergeCell ref="B70:M71"/>
    <mergeCell ref="N71:Z71"/>
    <mergeCell ref="AA71:AM71"/>
    <mergeCell ref="AN71:AZ71"/>
    <mergeCell ref="BA71:BM71"/>
    <mergeCell ref="B69:M69"/>
    <mergeCell ref="N69:Z69"/>
    <mergeCell ref="AA69:AM69"/>
    <mergeCell ref="BA69:BM69"/>
    <mergeCell ref="B84:E87"/>
    <mergeCell ref="B83:E83"/>
    <mergeCell ref="G83:Q83"/>
    <mergeCell ref="Q49:S51"/>
    <mergeCell ref="AG50:AI51"/>
    <mergeCell ref="AJ50:AL51"/>
    <mergeCell ref="AM50:AO51"/>
    <mergeCell ref="AP50:AR51"/>
    <mergeCell ref="Z48:AB51"/>
    <mergeCell ref="AC48:AE51"/>
    <mergeCell ref="AC52:AE53"/>
    <mergeCell ref="L55:BM55"/>
    <mergeCell ref="L56:AU56"/>
    <mergeCell ref="K48:M51"/>
    <mergeCell ref="H75:J75"/>
    <mergeCell ref="T75:W75"/>
    <mergeCell ref="L63:M63"/>
    <mergeCell ref="AL63:AS63"/>
    <mergeCell ref="AH63:AI63"/>
    <mergeCell ref="AJ63:AK63"/>
    <mergeCell ref="BI40:BJ40"/>
    <mergeCell ref="AY75:BA75"/>
    <mergeCell ref="A62:A63"/>
    <mergeCell ref="B62:AK62"/>
    <mergeCell ref="AL62:AS62"/>
    <mergeCell ref="BE62:BM62"/>
    <mergeCell ref="BP52:BP56"/>
    <mergeCell ref="AM52:AO52"/>
    <mergeCell ref="AP52:AR52"/>
    <mergeCell ref="AS52:AU52"/>
    <mergeCell ref="W52:Y53"/>
    <mergeCell ref="Z52:AB53"/>
    <mergeCell ref="AG53:AI53"/>
    <mergeCell ref="AJ53:AL53"/>
    <mergeCell ref="AM53:AO53"/>
    <mergeCell ref="AP53:AR53"/>
    <mergeCell ref="AS53:AU53"/>
    <mergeCell ref="V54:AC54"/>
    <mergeCell ref="AD54:AK54"/>
    <mergeCell ref="T52:V53"/>
    <mergeCell ref="A65:A84"/>
    <mergeCell ref="AO65:AU65"/>
    <mergeCell ref="AV65:BA65"/>
    <mergeCell ref="BP62:BP63"/>
    <mergeCell ref="B63:C63"/>
    <mergeCell ref="D63:E63"/>
    <mergeCell ref="F63:G63"/>
    <mergeCell ref="D45:D47"/>
    <mergeCell ref="E45:I45"/>
    <mergeCell ref="H63:I63"/>
    <mergeCell ref="J63:K63"/>
    <mergeCell ref="B76:D78"/>
    <mergeCell ref="E76:G78"/>
    <mergeCell ref="H76:J78"/>
    <mergeCell ref="K76:S78"/>
    <mergeCell ref="T76:W78"/>
    <mergeCell ref="X76:Y78"/>
    <mergeCell ref="Z76:AB78"/>
    <mergeCell ref="AC76:AF78"/>
    <mergeCell ref="AI76:AL78"/>
    <mergeCell ref="R63:S63"/>
    <mergeCell ref="T63:U63"/>
    <mergeCell ref="V63:W63"/>
    <mergeCell ref="X63:Y63"/>
    <mergeCell ref="AO76:AR78"/>
    <mergeCell ref="X75:Y75"/>
    <mergeCell ref="AC75:AF75"/>
    <mergeCell ref="AG75:AH75"/>
    <mergeCell ref="AI75:AL75"/>
    <mergeCell ref="AM75:AN75"/>
    <mergeCell ref="AO75:AR75"/>
    <mergeCell ref="N63:O63"/>
    <mergeCell ref="P63:Q63"/>
    <mergeCell ref="AS75:AT75"/>
    <mergeCell ref="AU76:AX78"/>
    <mergeCell ref="AV66:BM66"/>
    <mergeCell ref="AM64:AN68"/>
    <mergeCell ref="BJ72:BM74"/>
    <mergeCell ref="B75:D75"/>
    <mergeCell ref="E75:G75"/>
    <mergeCell ref="BG89:BM89"/>
    <mergeCell ref="B88:E89"/>
    <mergeCell ref="F88:J89"/>
    <mergeCell ref="R88:V89"/>
    <mergeCell ref="AD88:AH89"/>
    <mergeCell ref="AP88:AT89"/>
    <mergeCell ref="BB88:BF89"/>
    <mergeCell ref="K89:Q89"/>
    <mergeCell ref="W89:AC89"/>
    <mergeCell ref="AI89:AO89"/>
    <mergeCell ref="AU89:BA89"/>
    <mergeCell ref="AT83:AY83"/>
    <mergeCell ref="F85:BM87"/>
    <mergeCell ref="F84:V84"/>
    <mergeCell ref="W84:AA84"/>
    <mergeCell ref="AB84:AC84"/>
    <mergeCell ref="AD84:AE84"/>
    <mergeCell ref="AF84:AK84"/>
    <mergeCell ref="AL84:AP84"/>
    <mergeCell ref="AQ84:AR84"/>
    <mergeCell ref="AT84:BF84"/>
    <mergeCell ref="B64:E68"/>
    <mergeCell ref="F64:G68"/>
    <mergeCell ref="AO64:AU64"/>
    <mergeCell ref="AV64:BM64"/>
    <mergeCell ref="AU75:AX75"/>
    <mergeCell ref="AF90:AI90"/>
    <mergeCell ref="AJ90:AO91"/>
    <mergeCell ref="AP90:AU91"/>
    <mergeCell ref="AV90:BA91"/>
    <mergeCell ref="BB90:BM90"/>
    <mergeCell ref="F92:J93"/>
    <mergeCell ref="R92:V93"/>
    <mergeCell ref="W92:AA92"/>
    <mergeCell ref="AB92:AE92"/>
    <mergeCell ref="AF92:AI92"/>
    <mergeCell ref="AJ92:AO93"/>
    <mergeCell ref="AP92:AU93"/>
    <mergeCell ref="AV92:BA93"/>
    <mergeCell ref="BB92:BM92"/>
    <mergeCell ref="BB93:BM93"/>
    <mergeCell ref="B94:D97"/>
    <mergeCell ref="E94:I94"/>
    <mergeCell ref="J94:X94"/>
    <mergeCell ref="AD94:AI97"/>
    <mergeCell ref="AJ94:AO94"/>
    <mergeCell ref="AV94:BA94"/>
    <mergeCell ref="K93:Q93"/>
    <mergeCell ref="W93:AA93"/>
    <mergeCell ref="AB93:AE93"/>
    <mergeCell ref="AF93:AI93"/>
    <mergeCell ref="B90:E93"/>
    <mergeCell ref="F90:J91"/>
    <mergeCell ref="K90:Q91"/>
    <mergeCell ref="R90:V91"/>
    <mergeCell ref="W90:AA90"/>
    <mergeCell ref="AB90:AE90"/>
    <mergeCell ref="E97:I97"/>
    <mergeCell ref="W91:AA91"/>
    <mergeCell ref="AB91:AE91"/>
    <mergeCell ref="AF91:AI91"/>
    <mergeCell ref="BH94:BM94"/>
    <mergeCell ref="Y94:Z96"/>
    <mergeCell ref="AP94:AU95"/>
    <mergeCell ref="BB94:BG95"/>
    <mergeCell ref="AV95:BA95"/>
    <mergeCell ref="BH95:BM95"/>
    <mergeCell ref="AP96:AU97"/>
    <mergeCell ref="AV96:BA96"/>
    <mergeCell ref="BB96:BG97"/>
    <mergeCell ref="BH96:BM96"/>
    <mergeCell ref="AV97:BA97"/>
    <mergeCell ref="BH97:BM97"/>
    <mergeCell ref="BB91:BM91"/>
    <mergeCell ref="AA94:AC96"/>
    <mergeCell ref="BC107:BE108"/>
    <mergeCell ref="AS109:AX109"/>
    <mergeCell ref="AY109:BE109"/>
    <mergeCell ref="BI103:BJ103"/>
    <mergeCell ref="BK103:BL103"/>
    <mergeCell ref="BA104:BB105"/>
    <mergeCell ref="BC104:BE105"/>
    <mergeCell ref="AY100:BE100"/>
    <mergeCell ref="BA101:BB102"/>
    <mergeCell ref="BC101:BE102"/>
    <mergeCell ref="BG101:BH101"/>
    <mergeCell ref="BI101:BJ101"/>
    <mergeCell ref="BK101:BL101"/>
    <mergeCell ref="BF105:BM105"/>
    <mergeCell ref="BG103:BH103"/>
    <mergeCell ref="AL104:AZ104"/>
    <mergeCell ref="J97:P97"/>
    <mergeCell ref="Q97:V97"/>
    <mergeCell ref="W97:AC97"/>
    <mergeCell ref="AJ95:AO97"/>
    <mergeCell ref="BA107:BB108"/>
    <mergeCell ref="BF102:BH102"/>
    <mergeCell ref="BA98:BB99"/>
    <mergeCell ref="BC98:BE99"/>
    <mergeCell ref="AL106:AR106"/>
    <mergeCell ref="AS106:AX106"/>
    <mergeCell ref="AY106:BE106"/>
    <mergeCell ref="J109:P109"/>
    <mergeCell ref="Q109:V109"/>
    <mergeCell ref="W109:AC109"/>
    <mergeCell ref="AG109:AK109"/>
    <mergeCell ref="AL109:AR109"/>
    <mergeCell ref="D101:D103"/>
    <mergeCell ref="E101:I101"/>
    <mergeCell ref="J101:X101"/>
    <mergeCell ref="Y101:Z102"/>
    <mergeCell ref="AA101:AC102"/>
    <mergeCell ref="AF101:AF103"/>
    <mergeCell ref="AG101:AK101"/>
    <mergeCell ref="AL101:AZ101"/>
    <mergeCell ref="Q103:V103"/>
    <mergeCell ref="W103:AC103"/>
    <mergeCell ref="AG103:AK103"/>
    <mergeCell ref="AL103:AR103"/>
    <mergeCell ref="AS103:AX103"/>
    <mergeCell ref="AY103:BE103"/>
    <mergeCell ref="J103:P103"/>
    <mergeCell ref="BF98:BM99"/>
    <mergeCell ref="BF100:BH100"/>
    <mergeCell ref="AL98:AZ98"/>
    <mergeCell ref="AG99:AK99"/>
    <mergeCell ref="J107:X107"/>
    <mergeCell ref="Y107:Z108"/>
    <mergeCell ref="AA107:AC108"/>
    <mergeCell ref="AF107:AF109"/>
    <mergeCell ref="AG107:AK107"/>
    <mergeCell ref="E106:I106"/>
    <mergeCell ref="AD98:AE109"/>
    <mergeCell ref="AF98:AF100"/>
    <mergeCell ref="AG98:AK98"/>
    <mergeCell ref="AG100:AK100"/>
    <mergeCell ref="Q100:V100"/>
    <mergeCell ref="W100:AC100"/>
    <mergeCell ref="E103:I103"/>
    <mergeCell ref="J106:P106"/>
    <mergeCell ref="Q106:V106"/>
    <mergeCell ref="W106:AC106"/>
    <mergeCell ref="AG106:AK106"/>
    <mergeCell ref="E109:I109"/>
    <mergeCell ref="AL108:AZ108"/>
    <mergeCell ref="B98:C109"/>
    <mergeCell ref="D98:D100"/>
    <mergeCell ref="E98:I98"/>
    <mergeCell ref="J98:X98"/>
    <mergeCell ref="Y98:Z99"/>
    <mergeCell ref="AA98:AC99"/>
    <mergeCell ref="E100:I100"/>
    <mergeCell ref="J100:P100"/>
    <mergeCell ref="E108:I108"/>
    <mergeCell ref="J108:X108"/>
    <mergeCell ref="D104:D106"/>
    <mergeCell ref="E104:I104"/>
    <mergeCell ref="J104:X104"/>
    <mergeCell ref="Y104:Z105"/>
    <mergeCell ref="AA104:AC105"/>
    <mergeCell ref="AF104:AF106"/>
    <mergeCell ref="AG104:AK104"/>
    <mergeCell ref="D107:D109"/>
    <mergeCell ref="E105:I105"/>
    <mergeCell ref="J105:X105"/>
    <mergeCell ref="AG105:AK105"/>
    <mergeCell ref="AL105:AZ105"/>
    <mergeCell ref="E99:I99"/>
    <mergeCell ref="J99:X99"/>
    <mergeCell ref="AG108:AK108"/>
    <mergeCell ref="AL99:AZ99"/>
    <mergeCell ref="E102:I102"/>
    <mergeCell ref="J102:X102"/>
    <mergeCell ref="AG102:AK102"/>
    <mergeCell ref="AL102:AZ102"/>
    <mergeCell ref="E107:I107"/>
    <mergeCell ref="A114:A118"/>
    <mergeCell ref="B114:D115"/>
    <mergeCell ref="K114:M115"/>
    <mergeCell ref="N114:P115"/>
    <mergeCell ref="Q114:S115"/>
    <mergeCell ref="BH112:BJ113"/>
    <mergeCell ref="BK112:BM113"/>
    <mergeCell ref="AP112:AR113"/>
    <mergeCell ref="AS112:AU113"/>
    <mergeCell ref="BE112:BG113"/>
    <mergeCell ref="AS115:AU115"/>
    <mergeCell ref="B116:C118"/>
    <mergeCell ref="D116:J116"/>
    <mergeCell ref="D118:J118"/>
    <mergeCell ref="D117:J117"/>
    <mergeCell ref="AG112:AI113"/>
    <mergeCell ref="AM112:AO113"/>
    <mergeCell ref="B110:D113"/>
    <mergeCell ref="K110:M113"/>
    <mergeCell ref="Q111:S113"/>
    <mergeCell ref="T111:V113"/>
    <mergeCell ref="AJ112:AL113"/>
    <mergeCell ref="E114:G115"/>
    <mergeCell ref="T114:V115"/>
    <mergeCell ref="H114:J115"/>
    <mergeCell ref="E110:G113"/>
    <mergeCell ref="H110:J113"/>
    <mergeCell ref="N110:P113"/>
    <mergeCell ref="Q110:V110"/>
    <mergeCell ref="W110:Y113"/>
    <mergeCell ref="Z110:AB113"/>
    <mergeCell ref="AC110:AE113"/>
    <mergeCell ref="BP114:BP118"/>
    <mergeCell ref="AL107:AZ107"/>
    <mergeCell ref="BF76:BI78"/>
    <mergeCell ref="BJ76:BM78"/>
    <mergeCell ref="AV118:AX118"/>
    <mergeCell ref="AS114:AU114"/>
    <mergeCell ref="AV114:BD115"/>
    <mergeCell ref="AL100:AR100"/>
    <mergeCell ref="AS100:AX100"/>
    <mergeCell ref="K117:BM117"/>
    <mergeCell ref="W114:Y115"/>
    <mergeCell ref="Z114:AB115"/>
    <mergeCell ref="AC114:AE115"/>
    <mergeCell ref="AG115:AI115"/>
    <mergeCell ref="AJ115:AL115"/>
    <mergeCell ref="K116:L116"/>
    <mergeCell ref="M116:T116"/>
    <mergeCell ref="U116:AB116"/>
    <mergeCell ref="AC116:AJ116"/>
    <mergeCell ref="K118:AU118"/>
    <mergeCell ref="AM115:AO115"/>
    <mergeCell ref="AP115:AR115"/>
    <mergeCell ref="AG114:AI114"/>
    <mergeCell ref="AG110:AU111"/>
    <mergeCell ref="AV110:BM111"/>
    <mergeCell ref="BE114:BG115"/>
    <mergeCell ref="BH114:BJ115"/>
    <mergeCell ref="BK114:BM115"/>
    <mergeCell ref="AJ114:AL114"/>
    <mergeCell ref="AM114:AO114"/>
    <mergeCell ref="AP114:AR114"/>
    <mergeCell ref="AV112:BD113"/>
    <mergeCell ref="B58:I58"/>
    <mergeCell ref="J58:K58"/>
    <mergeCell ref="Z58:AA58"/>
    <mergeCell ref="BK58:BM58"/>
    <mergeCell ref="E56:K56"/>
    <mergeCell ref="E54:K54"/>
    <mergeCell ref="L54:M54"/>
    <mergeCell ref="N54:U54"/>
    <mergeCell ref="N52:P53"/>
    <mergeCell ref="K52:M53"/>
    <mergeCell ref="Q52:S53"/>
    <mergeCell ref="BB65:BG65"/>
    <mergeCell ref="BH65:BM65"/>
    <mergeCell ref="A54:A56"/>
    <mergeCell ref="B52:D53"/>
    <mergeCell ref="AF48:AF53"/>
    <mergeCell ref="AV34:BA34"/>
    <mergeCell ref="T49:V51"/>
    <mergeCell ref="Q44:V44"/>
    <mergeCell ref="H48:J51"/>
    <mergeCell ref="H52:J53"/>
    <mergeCell ref="AS50:AU51"/>
    <mergeCell ref="BE50:BG51"/>
    <mergeCell ref="BE52:BG53"/>
    <mergeCell ref="Q48:V48"/>
    <mergeCell ref="E46:I46"/>
    <mergeCell ref="J46:X46"/>
    <mergeCell ref="AG46:AK46"/>
    <mergeCell ref="Z63:AA63"/>
    <mergeCell ref="AB63:AC63"/>
    <mergeCell ref="AD63:AE63"/>
    <mergeCell ref="AF63:AG63"/>
    <mergeCell ref="AV48:BM49"/>
    <mergeCell ref="AV50:BD51"/>
    <mergeCell ref="AV52:BD53"/>
    <mergeCell ref="AG48:AU49"/>
    <mergeCell ref="W48:Y51"/>
    <mergeCell ref="AV56:AX56"/>
    <mergeCell ref="AG52:AI52"/>
    <mergeCell ref="AJ52:AL52"/>
    <mergeCell ref="AA32:AC34"/>
    <mergeCell ref="AJ33:AO35"/>
    <mergeCell ref="BH32:BM32"/>
    <mergeCell ref="BH52:BJ53"/>
    <mergeCell ref="BK52:BM53"/>
    <mergeCell ref="BH50:BJ51"/>
    <mergeCell ref="BK50:BM51"/>
    <mergeCell ref="BC39:BE40"/>
    <mergeCell ref="BF39:BH39"/>
    <mergeCell ref="AG41:AK41"/>
    <mergeCell ref="AL41:BE41"/>
    <mergeCell ref="BA45:BB46"/>
    <mergeCell ref="BC45:BE46"/>
    <mergeCell ref="AG47:AK47"/>
    <mergeCell ref="AL47:BE47"/>
    <mergeCell ref="BF36:BM36"/>
    <mergeCell ref="BG38:BH38"/>
    <mergeCell ref="BI38:BJ38"/>
    <mergeCell ref="BK38:BL38"/>
    <mergeCell ref="W47:AC47"/>
    <mergeCell ref="W44:AC44"/>
    <mergeCell ref="BF43:BM47"/>
    <mergeCell ref="AG42:AK42"/>
    <mergeCell ref="AL42:AZ42"/>
    <mergeCell ref="AF110:AF115"/>
    <mergeCell ref="S83:T83"/>
    <mergeCell ref="U83:AB83"/>
    <mergeCell ref="AC83:AH83"/>
    <mergeCell ref="AJ83:AK83"/>
    <mergeCell ref="AL83:AS83"/>
    <mergeCell ref="D39:D41"/>
    <mergeCell ref="B54:D56"/>
    <mergeCell ref="J33:X34"/>
    <mergeCell ref="Y32:Z34"/>
    <mergeCell ref="BB75:BE75"/>
    <mergeCell ref="BF75:BI75"/>
    <mergeCell ref="BJ75:BM75"/>
    <mergeCell ref="AN69:AZ69"/>
    <mergeCell ref="H64:AL68"/>
    <mergeCell ref="BB76:BE78"/>
    <mergeCell ref="E55:K55"/>
    <mergeCell ref="AO67:AP68"/>
    <mergeCell ref="AU67:BC67"/>
    <mergeCell ref="BD67:BM67"/>
    <mergeCell ref="AT68:BC68"/>
    <mergeCell ref="BD68:BM68"/>
    <mergeCell ref="AO66:AU66"/>
    <mergeCell ref="E48:G51"/>
    <mergeCell ref="E52:G53"/>
    <mergeCell ref="AF36:AF38"/>
    <mergeCell ref="AG36:AK36"/>
    <mergeCell ref="BF74:BI74"/>
    <mergeCell ref="B48:D51"/>
    <mergeCell ref="N48:P51"/>
    <mergeCell ref="E95:I96"/>
    <mergeCell ref="J95:X96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rowBreaks count="1" manualBreakCount="1">
    <brk id="60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theme="3" tint="0.79998168889431442"/>
    <pageSetUpPr fitToPage="1"/>
  </sheetPr>
  <dimension ref="A1:FK116"/>
  <sheetViews>
    <sheetView showGridLines="0" showRowColHeaders="0" topLeftCell="A58" zoomScale="55" zoomScaleNormal="55" zoomScaleSheetLayoutView="55" zoomScalePageLayoutView="70" workbookViewId="0">
      <selection activeCell="BN57" sqref="BN57"/>
    </sheetView>
  </sheetViews>
  <sheetFormatPr defaultColWidth="2" defaultRowHeight="12" customHeight="1" x14ac:dyDescent="0.25"/>
  <cols>
    <col min="1" max="1" width="6.1328125" style="43" customWidth="1"/>
    <col min="2" max="2" width="3.265625" style="43" customWidth="1"/>
    <col min="3" max="65" width="2.1328125" style="43" customWidth="1"/>
    <col min="66" max="66" width="11.86328125" style="43" customWidth="1"/>
    <col min="67" max="67" width="9.3984375" style="43" customWidth="1"/>
    <col min="68" max="68" width="3.265625" style="43" customWidth="1"/>
    <col min="69" max="131" width="2.1328125" style="43" customWidth="1"/>
    <col min="132" max="16384" width="2" style="43"/>
  </cols>
  <sheetData>
    <row r="1" spans="1:131" ht="54.75" customHeight="1" x14ac:dyDescent="0.25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788" t="s">
        <v>632</v>
      </c>
      <c r="Q1" s="788"/>
      <c r="R1" s="788"/>
      <c r="S1" s="788"/>
      <c r="T1" s="788"/>
      <c r="U1" s="788"/>
      <c r="V1" s="788"/>
      <c r="W1" s="788"/>
      <c r="X1" s="788"/>
      <c r="Y1" s="788"/>
      <c r="Z1" s="788"/>
      <c r="AA1" s="788"/>
      <c r="AB1" s="788"/>
      <c r="AC1" s="788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6" t="str">
        <f>IF(ライセンス2!$D$8="ok",,"ＳＡＭＰＬＥ")</f>
        <v>ＳＡＭＰＬＥ</v>
      </c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788" t="s">
        <v>632</v>
      </c>
      <c r="CE1" s="788"/>
      <c r="CF1" s="788"/>
      <c r="CG1" s="788"/>
      <c r="CH1" s="788"/>
      <c r="CI1" s="788"/>
      <c r="CJ1" s="788"/>
      <c r="CK1" s="788"/>
      <c r="CL1" s="788"/>
      <c r="CM1" s="788"/>
      <c r="CN1" s="788"/>
      <c r="CO1" s="788"/>
      <c r="CP1" s="788"/>
      <c r="CQ1" s="788"/>
      <c r="CR1" s="184"/>
      <c r="CS1" s="184"/>
      <c r="CT1" s="185" t="s">
        <v>210</v>
      </c>
      <c r="CU1" s="183"/>
      <c r="CV1" s="184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6" t="str">
        <f>IF(ライセンス2!$D$8="ok",,"ＳＡＭＰＬＥ")</f>
        <v>ＳＡＭＰＬＥ</v>
      </c>
    </row>
    <row r="2" spans="1:131" ht="24" customHeight="1" x14ac:dyDescent="0.25">
      <c r="B2" s="1684" t="s">
        <v>159</v>
      </c>
      <c r="C2" s="1685"/>
      <c r="D2" s="1685"/>
      <c r="E2" s="1686"/>
      <c r="F2" s="1693" t="s">
        <v>51</v>
      </c>
      <c r="G2" s="1694"/>
      <c r="H2" s="1697">
        <f>data2!$K$2</f>
        <v>0</v>
      </c>
      <c r="I2" s="1698"/>
      <c r="J2" s="1698"/>
      <c r="K2" s="1698"/>
      <c r="L2" s="1698"/>
      <c r="M2" s="1698"/>
      <c r="N2" s="1698"/>
      <c r="O2" s="1698"/>
      <c r="P2" s="1698"/>
      <c r="Q2" s="1698"/>
      <c r="R2" s="1698"/>
      <c r="S2" s="1698"/>
      <c r="T2" s="1698"/>
      <c r="U2" s="1698"/>
      <c r="V2" s="1698"/>
      <c r="W2" s="1698"/>
      <c r="X2" s="1698"/>
      <c r="Y2" s="1698"/>
      <c r="Z2" s="1698"/>
      <c r="AA2" s="1698"/>
      <c r="AB2" s="1698"/>
      <c r="AC2" s="1698"/>
      <c r="AD2" s="1698"/>
      <c r="AE2" s="1698"/>
      <c r="AF2" s="1698"/>
      <c r="AG2" s="1698"/>
      <c r="AH2" s="1698"/>
      <c r="AI2" s="1698"/>
      <c r="AJ2" s="1698"/>
      <c r="AK2" s="1698"/>
      <c r="AL2" s="1699"/>
      <c r="AM2" s="1353" t="s">
        <v>52</v>
      </c>
      <c r="AN2" s="1355"/>
      <c r="AO2" s="1708" t="s">
        <v>69</v>
      </c>
      <c r="AP2" s="1709"/>
      <c r="AQ2" s="1709"/>
      <c r="AR2" s="1709"/>
      <c r="AS2" s="1709"/>
      <c r="AT2" s="1709"/>
      <c r="AU2" s="1709"/>
      <c r="AV2" s="1710">
        <f>data2!$H$2</f>
        <v>0</v>
      </c>
      <c r="AW2" s="1710"/>
      <c r="AX2" s="1710"/>
      <c r="AY2" s="1710"/>
      <c r="AZ2" s="1710"/>
      <c r="BA2" s="1710"/>
      <c r="BB2" s="1710"/>
      <c r="BC2" s="1710"/>
      <c r="BD2" s="1710"/>
      <c r="BE2" s="1710"/>
      <c r="BF2" s="1710"/>
      <c r="BG2" s="1710"/>
      <c r="BH2" s="1710"/>
      <c r="BI2" s="1710"/>
      <c r="BJ2" s="1710"/>
      <c r="BK2" s="1710"/>
      <c r="BL2" s="1710"/>
      <c r="BM2" s="1711"/>
      <c r="BN2" s="44"/>
      <c r="BP2" s="1684" t="s">
        <v>159</v>
      </c>
      <c r="BQ2" s="1839"/>
      <c r="BR2" s="1839"/>
      <c r="BS2" s="1840"/>
      <c r="BT2" s="1693" t="s">
        <v>51</v>
      </c>
      <c r="BU2" s="1694"/>
      <c r="BV2" s="1697">
        <f>data2!$K$2</f>
        <v>0</v>
      </c>
      <c r="BW2" s="1698"/>
      <c r="BX2" s="1698"/>
      <c r="BY2" s="1698"/>
      <c r="BZ2" s="1698"/>
      <c r="CA2" s="1698"/>
      <c r="CB2" s="1698"/>
      <c r="CC2" s="1698"/>
      <c r="CD2" s="1698"/>
      <c r="CE2" s="1698"/>
      <c r="CF2" s="1698"/>
      <c r="CG2" s="1698"/>
      <c r="CH2" s="1698"/>
      <c r="CI2" s="1698"/>
      <c r="CJ2" s="1698"/>
      <c r="CK2" s="1698"/>
      <c r="CL2" s="1698"/>
      <c r="CM2" s="1698"/>
      <c r="CN2" s="1698"/>
      <c r="CO2" s="1698"/>
      <c r="CP2" s="1698"/>
      <c r="CQ2" s="1698"/>
      <c r="CR2" s="1698"/>
      <c r="CS2" s="1698"/>
      <c r="CT2" s="1698"/>
      <c r="CU2" s="1698"/>
      <c r="CV2" s="1698"/>
      <c r="CW2" s="1698"/>
      <c r="CX2" s="1698"/>
      <c r="CY2" s="1698"/>
      <c r="CZ2" s="1699"/>
      <c r="DA2" s="1353" t="s">
        <v>52</v>
      </c>
      <c r="DB2" s="1355"/>
      <c r="DC2" s="1708" t="s">
        <v>69</v>
      </c>
      <c r="DD2" s="1709"/>
      <c r="DE2" s="1709"/>
      <c r="DF2" s="1709"/>
      <c r="DG2" s="1709"/>
      <c r="DH2" s="1709"/>
      <c r="DI2" s="1709"/>
      <c r="DJ2" s="1710">
        <f>data2!$H$2</f>
        <v>0</v>
      </c>
      <c r="DK2" s="1710"/>
      <c r="DL2" s="1710"/>
      <c r="DM2" s="1710"/>
      <c r="DN2" s="1710"/>
      <c r="DO2" s="1710"/>
      <c r="DP2" s="1710"/>
      <c r="DQ2" s="1710"/>
      <c r="DR2" s="1710"/>
      <c r="DS2" s="1710"/>
      <c r="DT2" s="1710"/>
      <c r="DU2" s="1710"/>
      <c r="DV2" s="1710"/>
      <c r="DW2" s="1710"/>
      <c r="DX2" s="1710"/>
      <c r="DY2" s="1710"/>
      <c r="DZ2" s="1710"/>
      <c r="EA2" s="1711"/>
    </row>
    <row r="3" spans="1:131" ht="35.25" customHeight="1" x14ac:dyDescent="0.25">
      <c r="B3" s="1687"/>
      <c r="C3" s="1688"/>
      <c r="D3" s="1688"/>
      <c r="E3" s="1689"/>
      <c r="F3" s="1695"/>
      <c r="G3" s="1696"/>
      <c r="H3" s="1700"/>
      <c r="I3" s="1701"/>
      <c r="J3" s="1701"/>
      <c r="K3" s="1701"/>
      <c r="L3" s="1701"/>
      <c r="M3" s="1701"/>
      <c r="N3" s="1701"/>
      <c r="O3" s="1701"/>
      <c r="P3" s="1701"/>
      <c r="Q3" s="1701"/>
      <c r="R3" s="1701"/>
      <c r="S3" s="1701"/>
      <c r="T3" s="1701"/>
      <c r="U3" s="1701"/>
      <c r="V3" s="1701"/>
      <c r="W3" s="1701"/>
      <c r="X3" s="1701"/>
      <c r="Y3" s="1701"/>
      <c r="Z3" s="1701"/>
      <c r="AA3" s="1701"/>
      <c r="AB3" s="1701"/>
      <c r="AC3" s="1701"/>
      <c r="AD3" s="1701"/>
      <c r="AE3" s="1701"/>
      <c r="AF3" s="1701"/>
      <c r="AG3" s="1701"/>
      <c r="AH3" s="1701"/>
      <c r="AI3" s="1701"/>
      <c r="AJ3" s="1701"/>
      <c r="AK3" s="1701"/>
      <c r="AL3" s="1702"/>
      <c r="AM3" s="1706"/>
      <c r="AN3" s="1707"/>
      <c r="AO3" s="1708" t="s">
        <v>121</v>
      </c>
      <c r="AP3" s="1709"/>
      <c r="AQ3" s="1709"/>
      <c r="AR3" s="1709"/>
      <c r="AS3" s="1709"/>
      <c r="AT3" s="1709"/>
      <c r="AU3" s="1709"/>
      <c r="AV3" s="1712" t="str">
        <f>DBCS(data2!$L$2)</f>
        <v/>
      </c>
      <c r="AW3" s="1713"/>
      <c r="AX3" s="1713"/>
      <c r="AY3" s="1713"/>
      <c r="AZ3" s="1713"/>
      <c r="BA3" s="1714"/>
      <c r="BB3" s="1347" t="str">
        <f>DBCS(data2!$M$2)</f>
        <v/>
      </c>
      <c r="BC3" s="1347"/>
      <c r="BD3" s="1347"/>
      <c r="BE3" s="1347"/>
      <c r="BF3" s="1347"/>
      <c r="BG3" s="1584"/>
      <c r="BH3" s="1347" t="str">
        <f>DBCS(data2!$N$2)</f>
        <v/>
      </c>
      <c r="BI3" s="1347"/>
      <c r="BJ3" s="1347"/>
      <c r="BK3" s="1347"/>
      <c r="BL3" s="1347"/>
      <c r="BM3" s="1348"/>
      <c r="BN3" s="44"/>
      <c r="BP3" s="1841"/>
      <c r="BQ3" s="1842"/>
      <c r="BR3" s="1842"/>
      <c r="BS3" s="1843"/>
      <c r="BT3" s="1695"/>
      <c r="BU3" s="1696"/>
      <c r="BV3" s="1700"/>
      <c r="BW3" s="1701"/>
      <c r="BX3" s="1701"/>
      <c r="BY3" s="1701"/>
      <c r="BZ3" s="1701"/>
      <c r="CA3" s="1701"/>
      <c r="CB3" s="1701"/>
      <c r="CC3" s="1701"/>
      <c r="CD3" s="1701"/>
      <c r="CE3" s="1701"/>
      <c r="CF3" s="1701"/>
      <c r="CG3" s="1701"/>
      <c r="CH3" s="1701"/>
      <c r="CI3" s="1701"/>
      <c r="CJ3" s="1701"/>
      <c r="CK3" s="1701"/>
      <c r="CL3" s="1701"/>
      <c r="CM3" s="1701"/>
      <c r="CN3" s="1701"/>
      <c r="CO3" s="1701"/>
      <c r="CP3" s="1701"/>
      <c r="CQ3" s="1701"/>
      <c r="CR3" s="1701"/>
      <c r="CS3" s="1701"/>
      <c r="CT3" s="1701"/>
      <c r="CU3" s="1701"/>
      <c r="CV3" s="1701"/>
      <c r="CW3" s="1701"/>
      <c r="CX3" s="1701"/>
      <c r="CY3" s="1701"/>
      <c r="CZ3" s="1702"/>
      <c r="DA3" s="1706"/>
      <c r="DB3" s="1707"/>
      <c r="DC3" s="1848"/>
      <c r="DD3" s="1849"/>
      <c r="DE3" s="1849"/>
      <c r="DF3" s="1849"/>
      <c r="DG3" s="1849"/>
      <c r="DH3" s="1849"/>
      <c r="DI3" s="1849"/>
      <c r="DJ3" s="1849"/>
      <c r="DK3" s="1849"/>
      <c r="DL3" s="1849"/>
      <c r="DM3" s="1849"/>
      <c r="DN3" s="1849"/>
      <c r="DO3" s="1849"/>
      <c r="DP3" s="1849"/>
      <c r="DQ3" s="1849"/>
      <c r="DR3" s="1849"/>
      <c r="DS3" s="1849"/>
      <c r="DT3" s="1849"/>
      <c r="DU3" s="1849"/>
      <c r="DV3" s="1849"/>
      <c r="DW3" s="1849"/>
      <c r="DX3" s="1849"/>
      <c r="DY3" s="1849"/>
      <c r="DZ3" s="1849"/>
      <c r="EA3" s="1850"/>
    </row>
    <row r="4" spans="1:131" ht="29.25" customHeight="1" x14ac:dyDescent="0.25">
      <c r="B4" s="1687"/>
      <c r="C4" s="1688"/>
      <c r="D4" s="1688"/>
      <c r="E4" s="1689"/>
      <c r="F4" s="1695"/>
      <c r="G4" s="1696"/>
      <c r="H4" s="1700"/>
      <c r="I4" s="1701"/>
      <c r="J4" s="1701"/>
      <c r="K4" s="1701"/>
      <c r="L4" s="1701"/>
      <c r="M4" s="1701"/>
      <c r="N4" s="1701"/>
      <c r="O4" s="1701"/>
      <c r="P4" s="1701"/>
      <c r="Q4" s="1701"/>
      <c r="R4" s="1701"/>
      <c r="S4" s="1701"/>
      <c r="T4" s="1701"/>
      <c r="U4" s="1701"/>
      <c r="V4" s="1701"/>
      <c r="W4" s="1701"/>
      <c r="X4" s="1701"/>
      <c r="Y4" s="1701"/>
      <c r="Z4" s="1701"/>
      <c r="AA4" s="1701"/>
      <c r="AB4" s="1701"/>
      <c r="AC4" s="1701"/>
      <c r="AD4" s="1701"/>
      <c r="AE4" s="1701"/>
      <c r="AF4" s="1701"/>
      <c r="AG4" s="1701"/>
      <c r="AH4" s="1701"/>
      <c r="AI4" s="1701"/>
      <c r="AJ4" s="1701"/>
      <c r="AK4" s="1701"/>
      <c r="AL4" s="1702"/>
      <c r="AM4" s="1706"/>
      <c r="AN4" s="1707"/>
      <c r="AO4" s="1708" t="s">
        <v>163</v>
      </c>
      <c r="AP4" s="1709"/>
      <c r="AQ4" s="1709"/>
      <c r="AR4" s="1709"/>
      <c r="AS4" s="1709"/>
      <c r="AT4" s="1709"/>
      <c r="AU4" s="1709"/>
      <c r="AV4" s="1812">
        <f>data2!$G$2</f>
        <v>0</v>
      </c>
      <c r="AW4" s="1812"/>
      <c r="AX4" s="1812"/>
      <c r="AY4" s="1812"/>
      <c r="AZ4" s="1812"/>
      <c r="BA4" s="1812"/>
      <c r="BB4" s="1812"/>
      <c r="BC4" s="1812"/>
      <c r="BD4" s="1812"/>
      <c r="BE4" s="1812"/>
      <c r="BF4" s="1812"/>
      <c r="BG4" s="1812"/>
      <c r="BH4" s="1812"/>
      <c r="BI4" s="1812"/>
      <c r="BJ4" s="1812"/>
      <c r="BK4" s="1812"/>
      <c r="BL4" s="1812"/>
      <c r="BM4" s="1813"/>
      <c r="BN4" s="44"/>
      <c r="BP4" s="1841"/>
      <c r="BQ4" s="1842"/>
      <c r="BR4" s="1842"/>
      <c r="BS4" s="1843"/>
      <c r="BT4" s="1695"/>
      <c r="BU4" s="1696"/>
      <c r="BV4" s="1700"/>
      <c r="BW4" s="1701"/>
      <c r="BX4" s="1701"/>
      <c r="BY4" s="1701"/>
      <c r="BZ4" s="1701"/>
      <c r="CA4" s="1701"/>
      <c r="CB4" s="1701"/>
      <c r="CC4" s="1701"/>
      <c r="CD4" s="1701"/>
      <c r="CE4" s="1701"/>
      <c r="CF4" s="1701"/>
      <c r="CG4" s="1701"/>
      <c r="CH4" s="1701"/>
      <c r="CI4" s="1701"/>
      <c r="CJ4" s="1701"/>
      <c r="CK4" s="1701"/>
      <c r="CL4" s="1701"/>
      <c r="CM4" s="1701"/>
      <c r="CN4" s="1701"/>
      <c r="CO4" s="1701"/>
      <c r="CP4" s="1701"/>
      <c r="CQ4" s="1701"/>
      <c r="CR4" s="1701"/>
      <c r="CS4" s="1701"/>
      <c r="CT4" s="1701"/>
      <c r="CU4" s="1701"/>
      <c r="CV4" s="1701"/>
      <c r="CW4" s="1701"/>
      <c r="CX4" s="1701"/>
      <c r="CY4" s="1701"/>
      <c r="CZ4" s="1702"/>
      <c r="DA4" s="1706"/>
      <c r="DB4" s="1707"/>
      <c r="DC4" s="1708" t="s">
        <v>163</v>
      </c>
      <c r="DD4" s="1709"/>
      <c r="DE4" s="1709"/>
      <c r="DF4" s="1709"/>
      <c r="DG4" s="1709"/>
      <c r="DH4" s="1709"/>
      <c r="DI4" s="1709"/>
      <c r="DJ4" s="1812">
        <f>data2!$G$2</f>
        <v>0</v>
      </c>
      <c r="DK4" s="1812"/>
      <c r="DL4" s="1812"/>
      <c r="DM4" s="1812"/>
      <c r="DN4" s="1812"/>
      <c r="DO4" s="1812"/>
      <c r="DP4" s="1812"/>
      <c r="DQ4" s="1812"/>
      <c r="DR4" s="1812"/>
      <c r="DS4" s="1812"/>
      <c r="DT4" s="1812"/>
      <c r="DU4" s="1812"/>
      <c r="DV4" s="1812"/>
      <c r="DW4" s="1812"/>
      <c r="DX4" s="1812"/>
      <c r="DY4" s="1812"/>
      <c r="DZ4" s="1812"/>
      <c r="EA4" s="1813"/>
    </row>
    <row r="5" spans="1:131" ht="17.25" customHeight="1" x14ac:dyDescent="0.25">
      <c r="B5" s="1687"/>
      <c r="C5" s="1688"/>
      <c r="D5" s="1688"/>
      <c r="E5" s="1689"/>
      <c r="F5" s="1695"/>
      <c r="G5" s="1696"/>
      <c r="H5" s="1700"/>
      <c r="I5" s="1701"/>
      <c r="J5" s="1701"/>
      <c r="K5" s="1701"/>
      <c r="L5" s="1701"/>
      <c r="M5" s="1701"/>
      <c r="N5" s="1701"/>
      <c r="O5" s="1701"/>
      <c r="P5" s="1701"/>
      <c r="Q5" s="1701"/>
      <c r="R5" s="1701"/>
      <c r="S5" s="1701"/>
      <c r="T5" s="1701"/>
      <c r="U5" s="1701"/>
      <c r="V5" s="1701"/>
      <c r="W5" s="1701"/>
      <c r="X5" s="1701"/>
      <c r="Y5" s="1701"/>
      <c r="Z5" s="1701"/>
      <c r="AA5" s="1701"/>
      <c r="AB5" s="1701"/>
      <c r="AC5" s="1701"/>
      <c r="AD5" s="1701"/>
      <c r="AE5" s="1701"/>
      <c r="AF5" s="1701"/>
      <c r="AG5" s="1701"/>
      <c r="AH5" s="1701"/>
      <c r="AI5" s="1701"/>
      <c r="AJ5" s="1701"/>
      <c r="AK5" s="1701"/>
      <c r="AL5" s="1702"/>
      <c r="AM5" s="1706"/>
      <c r="AN5" s="1707"/>
      <c r="AO5" s="1814" t="s">
        <v>164</v>
      </c>
      <c r="AP5" s="1815"/>
      <c r="AQ5" s="181" t="s">
        <v>208</v>
      </c>
      <c r="AR5" s="182"/>
      <c r="AS5" s="182"/>
      <c r="AT5" s="182"/>
      <c r="AU5" s="2380">
        <f>data2!$C$2</f>
        <v>0</v>
      </c>
      <c r="AV5" s="2380"/>
      <c r="AW5" s="2380"/>
      <c r="AX5" s="2380"/>
      <c r="AY5" s="2380"/>
      <c r="AZ5" s="2380"/>
      <c r="BA5" s="2380"/>
      <c r="BB5" s="2380"/>
      <c r="BC5" s="2380"/>
      <c r="BD5" s="2311">
        <f>data2!$D$2</f>
        <v>0</v>
      </c>
      <c r="BE5" s="2311"/>
      <c r="BF5" s="2311"/>
      <c r="BG5" s="2311"/>
      <c r="BH5" s="2311"/>
      <c r="BI5" s="2311"/>
      <c r="BJ5" s="2311"/>
      <c r="BK5" s="2311"/>
      <c r="BL5" s="2311"/>
      <c r="BM5" s="2312"/>
      <c r="BN5" s="44"/>
      <c r="BP5" s="1841"/>
      <c r="BQ5" s="1842"/>
      <c r="BR5" s="1842"/>
      <c r="BS5" s="1843"/>
      <c r="BT5" s="1695"/>
      <c r="BU5" s="1696"/>
      <c r="BV5" s="1700"/>
      <c r="BW5" s="1701"/>
      <c r="BX5" s="1701"/>
      <c r="BY5" s="1701"/>
      <c r="BZ5" s="1701"/>
      <c r="CA5" s="1701"/>
      <c r="CB5" s="1701"/>
      <c r="CC5" s="1701"/>
      <c r="CD5" s="1701"/>
      <c r="CE5" s="1701"/>
      <c r="CF5" s="1701"/>
      <c r="CG5" s="1701"/>
      <c r="CH5" s="1701"/>
      <c r="CI5" s="1701"/>
      <c r="CJ5" s="1701"/>
      <c r="CK5" s="1701"/>
      <c r="CL5" s="1701"/>
      <c r="CM5" s="1701"/>
      <c r="CN5" s="1701"/>
      <c r="CO5" s="1701"/>
      <c r="CP5" s="1701"/>
      <c r="CQ5" s="1701"/>
      <c r="CR5" s="1701"/>
      <c r="CS5" s="1701"/>
      <c r="CT5" s="1701"/>
      <c r="CU5" s="1701"/>
      <c r="CV5" s="1701"/>
      <c r="CW5" s="1701"/>
      <c r="CX5" s="1701"/>
      <c r="CY5" s="1701"/>
      <c r="CZ5" s="1702"/>
      <c r="DA5" s="1706"/>
      <c r="DB5" s="1707"/>
      <c r="DC5" s="1814" t="s">
        <v>164</v>
      </c>
      <c r="DD5" s="1815"/>
      <c r="DE5" s="181" t="s">
        <v>208</v>
      </c>
      <c r="DF5" s="182"/>
      <c r="DG5" s="182"/>
      <c r="DH5" s="182"/>
      <c r="DI5" s="2380">
        <f>data2!$C$2</f>
        <v>0</v>
      </c>
      <c r="DJ5" s="2380"/>
      <c r="DK5" s="2380"/>
      <c r="DL5" s="2380"/>
      <c r="DM5" s="2380"/>
      <c r="DN5" s="2380"/>
      <c r="DO5" s="2380"/>
      <c r="DP5" s="2380"/>
      <c r="DQ5" s="2380"/>
      <c r="DR5" s="2311">
        <f>data2!$D$2</f>
        <v>0</v>
      </c>
      <c r="DS5" s="2311"/>
      <c r="DT5" s="2311"/>
      <c r="DU5" s="2311"/>
      <c r="DV5" s="2311"/>
      <c r="DW5" s="2311"/>
      <c r="DX5" s="2311"/>
      <c r="DY5" s="2311"/>
      <c r="DZ5" s="2311"/>
      <c r="EA5" s="2312"/>
    </row>
    <row r="6" spans="1:131" ht="30" customHeight="1" x14ac:dyDescent="0.25">
      <c r="B6" s="1690"/>
      <c r="C6" s="1691"/>
      <c r="D6" s="1691"/>
      <c r="E6" s="1692"/>
      <c r="F6" s="1695"/>
      <c r="G6" s="1696"/>
      <c r="H6" s="1703"/>
      <c r="I6" s="1704"/>
      <c r="J6" s="1704"/>
      <c r="K6" s="1704"/>
      <c r="L6" s="1704"/>
      <c r="M6" s="1704"/>
      <c r="N6" s="1704"/>
      <c r="O6" s="1704"/>
      <c r="P6" s="1704"/>
      <c r="Q6" s="1704"/>
      <c r="R6" s="1704"/>
      <c r="S6" s="1704"/>
      <c r="T6" s="1704"/>
      <c r="U6" s="1704"/>
      <c r="V6" s="1704"/>
      <c r="W6" s="1704"/>
      <c r="X6" s="1704"/>
      <c r="Y6" s="1704"/>
      <c r="Z6" s="1704"/>
      <c r="AA6" s="1704"/>
      <c r="AB6" s="1704"/>
      <c r="AC6" s="1704"/>
      <c r="AD6" s="1704"/>
      <c r="AE6" s="1704"/>
      <c r="AF6" s="1704"/>
      <c r="AG6" s="1704"/>
      <c r="AH6" s="1704"/>
      <c r="AI6" s="1704"/>
      <c r="AJ6" s="1704"/>
      <c r="AK6" s="1704"/>
      <c r="AL6" s="1705"/>
      <c r="AM6" s="1706"/>
      <c r="AN6" s="1707"/>
      <c r="AO6" s="1816"/>
      <c r="AP6" s="1817"/>
      <c r="AQ6" s="45"/>
      <c r="AR6" s="45"/>
      <c r="AS6" s="45"/>
      <c r="AT6" s="2381">
        <f>data2!$E$2</f>
        <v>0</v>
      </c>
      <c r="AU6" s="2381"/>
      <c r="AV6" s="2381"/>
      <c r="AW6" s="2381"/>
      <c r="AX6" s="2381"/>
      <c r="AY6" s="2381"/>
      <c r="AZ6" s="2381"/>
      <c r="BA6" s="2381"/>
      <c r="BB6" s="2381"/>
      <c r="BC6" s="2381"/>
      <c r="BD6" s="1832">
        <f>data2!$F$2</f>
        <v>0</v>
      </c>
      <c r="BE6" s="1832"/>
      <c r="BF6" s="1832"/>
      <c r="BG6" s="1832"/>
      <c r="BH6" s="1832"/>
      <c r="BI6" s="1832"/>
      <c r="BJ6" s="1832"/>
      <c r="BK6" s="1832"/>
      <c r="BL6" s="1832"/>
      <c r="BM6" s="1833"/>
      <c r="BN6" s="44"/>
      <c r="BP6" s="1844"/>
      <c r="BQ6" s="1845"/>
      <c r="BR6" s="1845"/>
      <c r="BS6" s="1846"/>
      <c r="BT6" s="1695"/>
      <c r="BU6" s="1696"/>
      <c r="BV6" s="1703"/>
      <c r="BW6" s="1704"/>
      <c r="BX6" s="1704"/>
      <c r="BY6" s="1704"/>
      <c r="BZ6" s="1704"/>
      <c r="CA6" s="1704"/>
      <c r="CB6" s="1704"/>
      <c r="CC6" s="1704"/>
      <c r="CD6" s="1704"/>
      <c r="CE6" s="1704"/>
      <c r="CF6" s="1704"/>
      <c r="CG6" s="1704"/>
      <c r="CH6" s="1704"/>
      <c r="CI6" s="1704"/>
      <c r="CJ6" s="1704"/>
      <c r="CK6" s="1704"/>
      <c r="CL6" s="1704"/>
      <c r="CM6" s="1704"/>
      <c r="CN6" s="1704"/>
      <c r="CO6" s="1704"/>
      <c r="CP6" s="1704"/>
      <c r="CQ6" s="1704"/>
      <c r="CR6" s="1704"/>
      <c r="CS6" s="1704"/>
      <c r="CT6" s="1704"/>
      <c r="CU6" s="1704"/>
      <c r="CV6" s="1704"/>
      <c r="CW6" s="1704"/>
      <c r="CX6" s="1704"/>
      <c r="CY6" s="1704"/>
      <c r="CZ6" s="1705"/>
      <c r="DA6" s="1706"/>
      <c r="DB6" s="1707"/>
      <c r="DC6" s="1816"/>
      <c r="DD6" s="1817"/>
      <c r="DE6" s="45"/>
      <c r="DF6" s="45"/>
      <c r="DG6" s="45"/>
      <c r="DH6" s="2382">
        <f>data2!$E$2</f>
        <v>0</v>
      </c>
      <c r="DI6" s="2381"/>
      <c r="DJ6" s="2381"/>
      <c r="DK6" s="2381"/>
      <c r="DL6" s="2381"/>
      <c r="DM6" s="2381"/>
      <c r="DN6" s="2381"/>
      <c r="DO6" s="2381"/>
      <c r="DP6" s="2381"/>
      <c r="DQ6" s="2381"/>
      <c r="DR6" s="1832">
        <f>data2!$F$2</f>
        <v>0</v>
      </c>
      <c r="DS6" s="1832"/>
      <c r="DT6" s="1832"/>
      <c r="DU6" s="1832"/>
      <c r="DV6" s="1832"/>
      <c r="DW6" s="1832"/>
      <c r="DX6" s="1832"/>
      <c r="DY6" s="1832"/>
      <c r="DZ6" s="1832"/>
      <c r="EA6" s="1833"/>
    </row>
    <row r="7" spans="1:131" ht="24" customHeight="1" x14ac:dyDescent="0.25">
      <c r="B7" s="1727" t="s">
        <v>100</v>
      </c>
      <c r="C7" s="1728"/>
      <c r="D7" s="1728"/>
      <c r="E7" s="1728"/>
      <c r="F7" s="1728"/>
      <c r="G7" s="1728"/>
      <c r="H7" s="1728"/>
      <c r="I7" s="1728"/>
      <c r="J7" s="1728"/>
      <c r="K7" s="1728"/>
      <c r="L7" s="1728"/>
      <c r="M7" s="1729"/>
      <c r="N7" s="1727" t="s">
        <v>101</v>
      </c>
      <c r="O7" s="1728"/>
      <c r="P7" s="1728"/>
      <c r="Q7" s="1728"/>
      <c r="R7" s="1728"/>
      <c r="S7" s="1728"/>
      <c r="T7" s="1728"/>
      <c r="U7" s="1728"/>
      <c r="V7" s="1728"/>
      <c r="W7" s="1728"/>
      <c r="X7" s="1728"/>
      <c r="Y7" s="1728"/>
      <c r="Z7" s="1729"/>
      <c r="AA7" s="1727" t="s">
        <v>102</v>
      </c>
      <c r="AB7" s="1728"/>
      <c r="AC7" s="1728"/>
      <c r="AD7" s="1728"/>
      <c r="AE7" s="1728"/>
      <c r="AF7" s="1728"/>
      <c r="AG7" s="1728"/>
      <c r="AH7" s="1728"/>
      <c r="AI7" s="1728"/>
      <c r="AJ7" s="1728"/>
      <c r="AK7" s="1728"/>
      <c r="AL7" s="1728"/>
      <c r="AM7" s="1729"/>
      <c r="AN7" s="1727" t="s">
        <v>53</v>
      </c>
      <c r="AO7" s="1728"/>
      <c r="AP7" s="1728"/>
      <c r="AQ7" s="1728"/>
      <c r="AR7" s="1728"/>
      <c r="AS7" s="1728"/>
      <c r="AT7" s="1728"/>
      <c r="AU7" s="1728"/>
      <c r="AV7" s="1728"/>
      <c r="AW7" s="1728"/>
      <c r="AX7" s="1728"/>
      <c r="AY7" s="1728"/>
      <c r="AZ7" s="1729"/>
      <c r="BA7" s="1727" t="s">
        <v>103</v>
      </c>
      <c r="BB7" s="1728"/>
      <c r="BC7" s="1728"/>
      <c r="BD7" s="1728"/>
      <c r="BE7" s="1728"/>
      <c r="BF7" s="1728"/>
      <c r="BG7" s="1728"/>
      <c r="BH7" s="1728"/>
      <c r="BI7" s="1728"/>
      <c r="BJ7" s="1728"/>
      <c r="BK7" s="1728"/>
      <c r="BL7" s="1728"/>
      <c r="BM7" s="1729"/>
      <c r="BN7" s="46"/>
      <c r="BP7" s="1727" t="s">
        <v>100</v>
      </c>
      <c r="BQ7" s="1728"/>
      <c r="BR7" s="1728"/>
      <c r="BS7" s="1728"/>
      <c r="BT7" s="1728"/>
      <c r="BU7" s="1728"/>
      <c r="BV7" s="1728"/>
      <c r="BW7" s="1728"/>
      <c r="BX7" s="1728"/>
      <c r="BY7" s="1728"/>
      <c r="BZ7" s="1728"/>
      <c r="CA7" s="1729"/>
      <c r="CB7" s="1727" t="s">
        <v>101</v>
      </c>
      <c r="CC7" s="1728"/>
      <c r="CD7" s="1728"/>
      <c r="CE7" s="1728"/>
      <c r="CF7" s="1728"/>
      <c r="CG7" s="1728"/>
      <c r="CH7" s="1728"/>
      <c r="CI7" s="1728"/>
      <c r="CJ7" s="1728"/>
      <c r="CK7" s="1728"/>
      <c r="CL7" s="1728"/>
      <c r="CM7" s="1728"/>
      <c r="CN7" s="1729"/>
      <c r="CO7" s="1727" t="s">
        <v>102</v>
      </c>
      <c r="CP7" s="1728"/>
      <c r="CQ7" s="1728"/>
      <c r="CR7" s="1728"/>
      <c r="CS7" s="1728"/>
      <c r="CT7" s="1728"/>
      <c r="CU7" s="1728"/>
      <c r="CV7" s="1728"/>
      <c r="CW7" s="1728"/>
      <c r="CX7" s="1728"/>
      <c r="CY7" s="1728"/>
      <c r="CZ7" s="1728"/>
      <c r="DA7" s="1729"/>
      <c r="DB7" s="1727" t="s">
        <v>53</v>
      </c>
      <c r="DC7" s="1728"/>
      <c r="DD7" s="1728"/>
      <c r="DE7" s="1728"/>
      <c r="DF7" s="1728"/>
      <c r="DG7" s="1728"/>
      <c r="DH7" s="1728"/>
      <c r="DI7" s="1728"/>
      <c r="DJ7" s="1728"/>
      <c r="DK7" s="1728"/>
      <c r="DL7" s="1728"/>
      <c r="DM7" s="1728"/>
      <c r="DN7" s="1729"/>
      <c r="DO7" s="1727" t="s">
        <v>103</v>
      </c>
      <c r="DP7" s="1728"/>
      <c r="DQ7" s="1728"/>
      <c r="DR7" s="1728"/>
      <c r="DS7" s="1728"/>
      <c r="DT7" s="1728"/>
      <c r="DU7" s="1728"/>
      <c r="DV7" s="1728"/>
      <c r="DW7" s="1728"/>
      <c r="DX7" s="1728"/>
      <c r="DY7" s="1728"/>
      <c r="DZ7" s="1728"/>
      <c r="EA7" s="1729"/>
    </row>
    <row r="8" spans="1:131" ht="19.5" customHeight="1" x14ac:dyDescent="0.25">
      <c r="B8" s="1050" t="str">
        <f>IF(ライセンス2!$D$8="ok",data2!$R$2,"ＳＡＭＰＬＥ")</f>
        <v>ＳＡＭＰＬＥ</v>
      </c>
      <c r="C8" s="1051"/>
      <c r="D8" s="1051"/>
      <c r="E8" s="1051"/>
      <c r="F8" s="1051"/>
      <c r="G8" s="1051"/>
      <c r="H8" s="1051"/>
      <c r="I8" s="1051"/>
      <c r="J8" s="1051"/>
      <c r="K8" s="1051"/>
      <c r="L8" s="1051"/>
      <c r="M8" s="1052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7"/>
      <c r="BP8" s="1050" t="str">
        <f>IF(ライセンス2!$D$8="ok",data2!$R$2,"ＳＡＭＰＬＥ")</f>
        <v>ＳＡＭＰＬＥ</v>
      </c>
      <c r="BQ8" s="1051"/>
      <c r="BR8" s="1051"/>
      <c r="BS8" s="1051"/>
      <c r="BT8" s="1051"/>
      <c r="BU8" s="1051"/>
      <c r="BV8" s="1051"/>
      <c r="BW8" s="1051"/>
      <c r="BX8" s="1051"/>
      <c r="BY8" s="1051"/>
      <c r="BZ8" s="1051"/>
      <c r="CA8" s="1052"/>
      <c r="CB8" s="199" t="s">
        <v>54</v>
      </c>
      <c r="CC8" s="200"/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1" t="s">
        <v>0</v>
      </c>
      <c r="CO8" s="202"/>
      <c r="CP8" s="200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1" t="s">
        <v>0</v>
      </c>
      <c r="DB8" s="203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1" t="s">
        <v>0</v>
      </c>
      <c r="DO8" s="199" t="s">
        <v>54</v>
      </c>
      <c r="DP8" s="204"/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1" t="s">
        <v>0</v>
      </c>
    </row>
    <row r="9" spans="1:131" ht="28.5" customHeight="1" x14ac:dyDescent="0.25">
      <c r="B9" s="1059"/>
      <c r="C9" s="1060"/>
      <c r="D9" s="1060"/>
      <c r="E9" s="1060"/>
      <c r="F9" s="1060"/>
      <c r="G9" s="1060"/>
      <c r="H9" s="1060"/>
      <c r="I9" s="1060"/>
      <c r="J9" s="1060"/>
      <c r="K9" s="1060"/>
      <c r="L9" s="1060"/>
      <c r="M9" s="1061"/>
      <c r="N9" s="835" t="str">
        <f>IF(ライセンス2!$D$8="ok",data5!$D$2,"ＳＡＭＰＬＥ")</f>
        <v>ＳＡＭＰＬＥ</v>
      </c>
      <c r="O9" s="836"/>
      <c r="P9" s="836"/>
      <c r="Q9" s="836"/>
      <c r="R9" s="836"/>
      <c r="S9" s="836"/>
      <c r="T9" s="836"/>
      <c r="U9" s="836"/>
      <c r="V9" s="836"/>
      <c r="W9" s="836"/>
      <c r="X9" s="836"/>
      <c r="Y9" s="836"/>
      <c r="Z9" s="837"/>
      <c r="AA9" s="838">
        <f>IF(data2!$B$2="要",data5!$E$2,"")</f>
        <v>0</v>
      </c>
      <c r="AB9" s="839"/>
      <c r="AC9" s="839"/>
      <c r="AD9" s="839"/>
      <c r="AE9" s="839"/>
      <c r="AF9" s="839"/>
      <c r="AG9" s="839"/>
      <c r="AH9" s="839"/>
      <c r="AI9" s="839"/>
      <c r="AJ9" s="839"/>
      <c r="AK9" s="839"/>
      <c r="AL9" s="839"/>
      <c r="AM9" s="840"/>
      <c r="AN9" s="835">
        <f>IF(data2!$B$2="要",data5!$Q$2,"")</f>
        <v>1040000</v>
      </c>
      <c r="AO9" s="836"/>
      <c r="AP9" s="836"/>
      <c r="AQ9" s="836"/>
      <c r="AR9" s="836"/>
      <c r="AS9" s="836"/>
      <c r="AT9" s="836"/>
      <c r="AU9" s="836"/>
      <c r="AV9" s="836"/>
      <c r="AW9" s="836"/>
      <c r="AX9" s="836"/>
      <c r="AY9" s="836"/>
      <c r="AZ9" s="837"/>
      <c r="BA9" s="835" t="str">
        <f>IF(IF(data2!$B$2="否",data5!$U$2,data5!$Y$2)=0,"0",IF(data2!$B$2="否",data5!$U$2,data5!$Y$2))</f>
        <v>0</v>
      </c>
      <c r="BB9" s="836"/>
      <c r="BC9" s="836"/>
      <c r="BD9" s="836"/>
      <c r="BE9" s="836"/>
      <c r="BF9" s="836"/>
      <c r="BG9" s="836"/>
      <c r="BH9" s="836"/>
      <c r="BI9" s="836"/>
      <c r="BJ9" s="836"/>
      <c r="BK9" s="836"/>
      <c r="BL9" s="836"/>
      <c r="BM9" s="837"/>
      <c r="BN9" s="48" t="s">
        <v>481</v>
      </c>
      <c r="BP9" s="1059"/>
      <c r="BQ9" s="1060"/>
      <c r="BR9" s="1060"/>
      <c r="BS9" s="1060"/>
      <c r="BT9" s="1060"/>
      <c r="BU9" s="1060"/>
      <c r="BV9" s="1060"/>
      <c r="BW9" s="1060"/>
      <c r="BX9" s="1060"/>
      <c r="BY9" s="1060"/>
      <c r="BZ9" s="1060"/>
      <c r="CA9" s="1061"/>
      <c r="CB9" s="835" t="str">
        <f>IF(ライセンス2!$D$8="ok",data5!$D$2,"ＳＡＭＰＬＥ")</f>
        <v>ＳＡＭＰＬＥ</v>
      </c>
      <c r="CC9" s="836"/>
      <c r="CD9" s="836"/>
      <c r="CE9" s="836"/>
      <c r="CF9" s="836"/>
      <c r="CG9" s="836"/>
      <c r="CH9" s="836"/>
      <c r="CI9" s="836"/>
      <c r="CJ9" s="836"/>
      <c r="CK9" s="836"/>
      <c r="CL9" s="836"/>
      <c r="CM9" s="836"/>
      <c r="CN9" s="837"/>
      <c r="CO9" s="838">
        <f>IF(data2!$B$2="要",data5!$E$2,"")</f>
        <v>0</v>
      </c>
      <c r="CP9" s="839"/>
      <c r="CQ9" s="839"/>
      <c r="CR9" s="839"/>
      <c r="CS9" s="839"/>
      <c r="CT9" s="839"/>
      <c r="CU9" s="839"/>
      <c r="CV9" s="839"/>
      <c r="CW9" s="839"/>
      <c r="CX9" s="839"/>
      <c r="CY9" s="839"/>
      <c r="CZ9" s="839"/>
      <c r="DA9" s="840"/>
      <c r="DB9" s="835">
        <f>IF(data2!$B$2="要",data5!$Q$2,"")</f>
        <v>1040000</v>
      </c>
      <c r="DC9" s="836"/>
      <c r="DD9" s="836"/>
      <c r="DE9" s="836"/>
      <c r="DF9" s="836"/>
      <c r="DG9" s="836"/>
      <c r="DH9" s="836"/>
      <c r="DI9" s="836"/>
      <c r="DJ9" s="836"/>
      <c r="DK9" s="836"/>
      <c r="DL9" s="836"/>
      <c r="DM9" s="836"/>
      <c r="DN9" s="837"/>
      <c r="DO9" s="835" t="str">
        <f>IF(IF(data2!$B$2="否",data5!$U$2,data5!$Y$2)=0,"0",IF(data2!$B$2="否",data5!$U$2,data5!$Y$2))</f>
        <v>0</v>
      </c>
      <c r="DP9" s="836"/>
      <c r="DQ9" s="836"/>
      <c r="DR9" s="836"/>
      <c r="DS9" s="836"/>
      <c r="DT9" s="836"/>
      <c r="DU9" s="836"/>
      <c r="DV9" s="836"/>
      <c r="DW9" s="836"/>
      <c r="DX9" s="836"/>
      <c r="DY9" s="836"/>
      <c r="DZ9" s="836"/>
      <c r="EA9" s="837"/>
    </row>
    <row r="10" spans="1:131" ht="19.5" customHeight="1" x14ac:dyDescent="0.3">
      <c r="B10" s="1754" t="s">
        <v>621</v>
      </c>
      <c r="C10" s="1755"/>
      <c r="D10" s="1755"/>
      <c r="E10" s="1755"/>
      <c r="F10" s="1755"/>
      <c r="G10" s="1755"/>
      <c r="H10" s="1755"/>
      <c r="I10" s="1755"/>
      <c r="J10" s="1755"/>
      <c r="K10" s="1755"/>
      <c r="L10" s="1755"/>
      <c r="M10" s="1756"/>
      <c r="N10" s="1600" t="s">
        <v>628</v>
      </c>
      <c r="O10" s="1601"/>
      <c r="P10" s="1601"/>
      <c r="Q10" s="1601"/>
      <c r="R10" s="1601"/>
      <c r="S10" s="1601"/>
      <c r="T10" s="1601"/>
      <c r="U10" s="1601"/>
      <c r="V10" s="1601"/>
      <c r="W10" s="1602"/>
      <c r="X10" s="1818" t="s">
        <v>74</v>
      </c>
      <c r="Y10" s="1819"/>
      <c r="Z10" s="1819"/>
      <c r="AA10" s="1819"/>
      <c r="AB10" s="1819"/>
      <c r="AC10" s="1819"/>
      <c r="AD10" s="1819"/>
      <c r="AE10" s="1819"/>
      <c r="AF10" s="1819"/>
      <c r="AG10" s="1819"/>
      <c r="AH10" s="1819"/>
      <c r="AI10" s="1819"/>
      <c r="AJ10" s="1819"/>
      <c r="AK10" s="1819"/>
      <c r="AL10" s="1819"/>
      <c r="AM10" s="1819"/>
      <c r="AN10" s="1819"/>
      <c r="AO10" s="1819"/>
      <c r="AP10" s="1819"/>
      <c r="AQ10" s="1819"/>
      <c r="AR10" s="1819"/>
      <c r="AS10" s="1820"/>
      <c r="AT10" s="1847" t="s">
        <v>128</v>
      </c>
      <c r="AU10" s="1847"/>
      <c r="AV10" s="1847"/>
      <c r="AW10" s="1847"/>
      <c r="AX10" s="1798" t="s">
        <v>165</v>
      </c>
      <c r="AY10" s="1798"/>
      <c r="AZ10" s="1798"/>
      <c r="BA10" s="1798"/>
      <c r="BB10" s="1798"/>
      <c r="BC10" s="1798"/>
      <c r="BD10" s="1798"/>
      <c r="BE10" s="1798"/>
      <c r="BF10" s="1798"/>
      <c r="BG10" s="1798"/>
      <c r="BH10" s="1798"/>
      <c r="BI10" s="1798"/>
      <c r="BJ10" s="1826" t="s">
        <v>127</v>
      </c>
      <c r="BK10" s="1826"/>
      <c r="BL10" s="1826"/>
      <c r="BM10" s="1827"/>
      <c r="BP10" s="1754" t="s">
        <v>621</v>
      </c>
      <c r="BQ10" s="1755"/>
      <c r="BR10" s="1755"/>
      <c r="BS10" s="1755"/>
      <c r="BT10" s="1755"/>
      <c r="BU10" s="1755"/>
      <c r="BV10" s="1755"/>
      <c r="BW10" s="1755"/>
      <c r="BX10" s="1755"/>
      <c r="BY10" s="1755"/>
      <c r="BZ10" s="1755"/>
      <c r="CA10" s="1756"/>
      <c r="CB10" s="1600" t="s">
        <v>628</v>
      </c>
      <c r="CC10" s="1601"/>
      <c r="CD10" s="1601"/>
      <c r="CE10" s="1601"/>
      <c r="CF10" s="1601"/>
      <c r="CG10" s="1601"/>
      <c r="CH10" s="1601"/>
      <c r="CI10" s="1601"/>
      <c r="CJ10" s="1601"/>
      <c r="CK10" s="1602"/>
      <c r="CL10" s="1818" t="s">
        <v>74</v>
      </c>
      <c r="CM10" s="1819"/>
      <c r="CN10" s="1819"/>
      <c r="CO10" s="1819"/>
      <c r="CP10" s="1819"/>
      <c r="CQ10" s="1819"/>
      <c r="CR10" s="1819"/>
      <c r="CS10" s="1819"/>
      <c r="CT10" s="1819"/>
      <c r="CU10" s="1819"/>
      <c r="CV10" s="1819"/>
      <c r="CW10" s="1819"/>
      <c r="CX10" s="1819"/>
      <c r="CY10" s="1819"/>
      <c r="CZ10" s="1819"/>
      <c r="DA10" s="1819"/>
      <c r="DB10" s="1819"/>
      <c r="DC10" s="1819"/>
      <c r="DD10" s="1819"/>
      <c r="DE10" s="1819"/>
      <c r="DF10" s="1819"/>
      <c r="DG10" s="1820"/>
      <c r="DH10" s="1847" t="s">
        <v>128</v>
      </c>
      <c r="DI10" s="1847"/>
      <c r="DJ10" s="1847"/>
      <c r="DK10" s="1847"/>
      <c r="DL10" s="1798" t="s">
        <v>165</v>
      </c>
      <c r="DM10" s="1798"/>
      <c r="DN10" s="1798"/>
      <c r="DO10" s="1798"/>
      <c r="DP10" s="1798"/>
      <c r="DQ10" s="1798"/>
      <c r="DR10" s="1798"/>
      <c r="DS10" s="1798"/>
      <c r="DT10" s="1798"/>
      <c r="DU10" s="1798"/>
      <c r="DV10" s="1798"/>
      <c r="DW10" s="1798"/>
      <c r="DX10" s="1826" t="s">
        <v>127</v>
      </c>
      <c r="DY10" s="1826"/>
      <c r="DZ10" s="1826"/>
      <c r="EA10" s="1827"/>
    </row>
    <row r="11" spans="1:131" ht="13.5" customHeight="1" x14ac:dyDescent="0.25">
      <c r="B11" s="1594" t="s">
        <v>162</v>
      </c>
      <c r="C11" s="1595"/>
      <c r="D11" s="1595"/>
      <c r="E11" s="1595"/>
      <c r="F11" s="1595"/>
      <c r="G11" s="1595"/>
      <c r="H11" s="1595"/>
      <c r="I11" s="1596"/>
      <c r="J11" s="49"/>
      <c r="K11" s="1821" t="s">
        <v>4</v>
      </c>
      <c r="L11" s="1821"/>
      <c r="M11" s="1822"/>
      <c r="N11" s="1603"/>
      <c r="O11" s="1604"/>
      <c r="P11" s="1604"/>
      <c r="Q11" s="1604"/>
      <c r="R11" s="1604"/>
      <c r="S11" s="1604"/>
      <c r="T11" s="1604"/>
      <c r="U11" s="1604"/>
      <c r="V11" s="1604"/>
      <c r="W11" s="1605"/>
      <c r="X11" s="1825" t="s">
        <v>622</v>
      </c>
      <c r="Y11" s="1823"/>
      <c r="Z11" s="1823"/>
      <c r="AA11" s="1823"/>
      <c r="AB11" s="1823"/>
      <c r="AC11" s="1823"/>
      <c r="AD11" s="1823"/>
      <c r="AE11" s="1823"/>
      <c r="AF11" s="1823"/>
      <c r="AG11" s="1823"/>
      <c r="AH11" s="1823"/>
      <c r="AI11" s="1823"/>
      <c r="AJ11" s="1823"/>
      <c r="AK11" s="1823"/>
      <c r="AL11" s="1823"/>
      <c r="AM11" s="1823"/>
      <c r="AN11" s="1823"/>
      <c r="AO11" s="1823"/>
      <c r="AP11" s="1823"/>
      <c r="AQ11" s="1823"/>
      <c r="AR11" s="1823"/>
      <c r="AS11" s="1824"/>
      <c r="AT11" s="1847"/>
      <c r="AU11" s="1847"/>
      <c r="AV11" s="1847"/>
      <c r="AW11" s="1847"/>
      <c r="AX11" s="1798"/>
      <c r="AY11" s="1798"/>
      <c r="AZ11" s="1798"/>
      <c r="BA11" s="1798"/>
      <c r="BB11" s="1798"/>
      <c r="BC11" s="1798"/>
      <c r="BD11" s="1798"/>
      <c r="BE11" s="1798"/>
      <c r="BF11" s="1798"/>
      <c r="BG11" s="1798"/>
      <c r="BH11" s="1798"/>
      <c r="BI11" s="1798"/>
      <c r="BJ11" s="1828"/>
      <c r="BK11" s="1828"/>
      <c r="BL11" s="1828"/>
      <c r="BM11" s="1829"/>
      <c r="BP11" s="1594" t="s">
        <v>162</v>
      </c>
      <c r="BQ11" s="1595"/>
      <c r="BR11" s="1595"/>
      <c r="BS11" s="1595"/>
      <c r="BT11" s="1595"/>
      <c r="BU11" s="1595"/>
      <c r="BV11" s="1595"/>
      <c r="BW11" s="1596"/>
      <c r="BX11" s="49"/>
      <c r="BY11" s="1821" t="s">
        <v>4</v>
      </c>
      <c r="BZ11" s="1821"/>
      <c r="CA11" s="1822"/>
      <c r="CB11" s="1603"/>
      <c r="CC11" s="1604"/>
      <c r="CD11" s="1604"/>
      <c r="CE11" s="1604"/>
      <c r="CF11" s="1604"/>
      <c r="CG11" s="1604"/>
      <c r="CH11" s="1604"/>
      <c r="CI11" s="1604"/>
      <c r="CJ11" s="1604"/>
      <c r="CK11" s="1605"/>
      <c r="CL11" s="1825" t="s">
        <v>622</v>
      </c>
      <c r="CM11" s="1823"/>
      <c r="CN11" s="1823"/>
      <c r="CO11" s="1823"/>
      <c r="CP11" s="1823"/>
      <c r="CQ11" s="1823"/>
      <c r="CR11" s="1823"/>
      <c r="CS11" s="1823"/>
      <c r="CT11" s="1823"/>
      <c r="CU11" s="1823"/>
      <c r="CV11" s="1823"/>
      <c r="CW11" s="1823"/>
      <c r="CX11" s="1823"/>
      <c r="CY11" s="1823"/>
      <c r="CZ11" s="1823"/>
      <c r="DA11" s="1823"/>
      <c r="DB11" s="1823"/>
      <c r="DC11" s="1823"/>
      <c r="DD11" s="1823"/>
      <c r="DE11" s="1823"/>
      <c r="DF11" s="1823"/>
      <c r="DG11" s="1824"/>
      <c r="DH11" s="1847"/>
      <c r="DI11" s="1847"/>
      <c r="DJ11" s="1847"/>
      <c r="DK11" s="1847"/>
      <c r="DL11" s="1798"/>
      <c r="DM11" s="1798"/>
      <c r="DN11" s="1798"/>
      <c r="DO11" s="1798"/>
      <c r="DP11" s="1798"/>
      <c r="DQ11" s="1798"/>
      <c r="DR11" s="1798"/>
      <c r="DS11" s="1798"/>
      <c r="DT11" s="1798"/>
      <c r="DU11" s="1798"/>
      <c r="DV11" s="1798"/>
      <c r="DW11" s="1798"/>
      <c r="DX11" s="1828"/>
      <c r="DY11" s="1828"/>
      <c r="DZ11" s="1828"/>
      <c r="EA11" s="1829"/>
    </row>
    <row r="12" spans="1:131" ht="21" customHeight="1" x14ac:dyDescent="0.25">
      <c r="B12" s="1597"/>
      <c r="C12" s="1598"/>
      <c r="D12" s="1598"/>
      <c r="E12" s="1598"/>
      <c r="F12" s="1598"/>
      <c r="G12" s="1598"/>
      <c r="H12" s="1598"/>
      <c r="I12" s="1599"/>
      <c r="J12" s="50"/>
      <c r="K12" s="1823"/>
      <c r="L12" s="1823"/>
      <c r="M12" s="1824"/>
      <c r="N12" s="1606"/>
      <c r="O12" s="1607"/>
      <c r="P12" s="1607"/>
      <c r="Q12" s="1607"/>
      <c r="R12" s="1607"/>
      <c r="S12" s="1607"/>
      <c r="T12" s="1607"/>
      <c r="U12" s="1607"/>
      <c r="V12" s="1607"/>
      <c r="W12" s="1608"/>
      <c r="X12" s="1529" t="s">
        <v>75</v>
      </c>
      <c r="Y12" s="1532"/>
      <c r="Z12" s="1532"/>
      <c r="AA12" s="1532"/>
      <c r="AB12" s="1532"/>
      <c r="AC12" s="1532"/>
      <c r="AD12" s="1529" t="s">
        <v>77</v>
      </c>
      <c r="AE12" s="1530"/>
      <c r="AF12" s="1530"/>
      <c r="AG12" s="1530"/>
      <c r="AH12" s="1530"/>
      <c r="AI12" s="1530"/>
      <c r="AJ12" s="1530"/>
      <c r="AK12" s="1530"/>
      <c r="AL12" s="1530"/>
      <c r="AM12" s="1531"/>
      <c r="AN12" s="1529" t="s">
        <v>76</v>
      </c>
      <c r="AO12" s="1532"/>
      <c r="AP12" s="1532"/>
      <c r="AQ12" s="1532"/>
      <c r="AR12" s="1532"/>
      <c r="AS12" s="1533"/>
      <c r="AT12" s="1847"/>
      <c r="AU12" s="1847"/>
      <c r="AV12" s="1847"/>
      <c r="AW12" s="1847"/>
      <c r="AX12" s="1798" t="s">
        <v>129</v>
      </c>
      <c r="AY12" s="1798"/>
      <c r="AZ12" s="1798"/>
      <c r="BA12" s="1798"/>
      <c r="BB12" s="1798"/>
      <c r="BC12" s="1798"/>
      <c r="BD12" s="1798"/>
      <c r="BE12" s="1798"/>
      <c r="BF12" s="1798" t="s">
        <v>88</v>
      </c>
      <c r="BG12" s="1798"/>
      <c r="BH12" s="1798"/>
      <c r="BI12" s="1798"/>
      <c r="BJ12" s="1830"/>
      <c r="BK12" s="1830"/>
      <c r="BL12" s="1830"/>
      <c r="BM12" s="1831"/>
      <c r="BP12" s="1597"/>
      <c r="BQ12" s="1598"/>
      <c r="BR12" s="1598"/>
      <c r="BS12" s="1598"/>
      <c r="BT12" s="1598"/>
      <c r="BU12" s="1598"/>
      <c r="BV12" s="1598"/>
      <c r="BW12" s="1599"/>
      <c r="BX12" s="50"/>
      <c r="BY12" s="1823"/>
      <c r="BZ12" s="1823"/>
      <c r="CA12" s="1824"/>
      <c r="CB12" s="1606"/>
      <c r="CC12" s="1607"/>
      <c r="CD12" s="1607"/>
      <c r="CE12" s="1607"/>
      <c r="CF12" s="1607"/>
      <c r="CG12" s="1607"/>
      <c r="CH12" s="1607"/>
      <c r="CI12" s="1607"/>
      <c r="CJ12" s="1607"/>
      <c r="CK12" s="1608"/>
      <c r="CL12" s="1529" t="s">
        <v>75</v>
      </c>
      <c r="CM12" s="1532"/>
      <c r="CN12" s="1532"/>
      <c r="CO12" s="1532"/>
      <c r="CP12" s="1532"/>
      <c r="CQ12" s="1532"/>
      <c r="CR12" s="1529" t="s">
        <v>77</v>
      </c>
      <c r="CS12" s="1530"/>
      <c r="CT12" s="1530"/>
      <c r="CU12" s="1530"/>
      <c r="CV12" s="1530"/>
      <c r="CW12" s="1530"/>
      <c r="CX12" s="1530"/>
      <c r="CY12" s="1530"/>
      <c r="CZ12" s="1530"/>
      <c r="DA12" s="1531"/>
      <c r="DB12" s="1529" t="s">
        <v>76</v>
      </c>
      <c r="DC12" s="1532"/>
      <c r="DD12" s="1532"/>
      <c r="DE12" s="1532"/>
      <c r="DF12" s="1532"/>
      <c r="DG12" s="1533"/>
      <c r="DH12" s="1847"/>
      <c r="DI12" s="1847"/>
      <c r="DJ12" s="1847"/>
      <c r="DK12" s="1847"/>
      <c r="DL12" s="1798" t="s">
        <v>129</v>
      </c>
      <c r="DM12" s="1798"/>
      <c r="DN12" s="1798"/>
      <c r="DO12" s="1798"/>
      <c r="DP12" s="1798"/>
      <c r="DQ12" s="1798"/>
      <c r="DR12" s="1798"/>
      <c r="DS12" s="1798"/>
      <c r="DT12" s="1798" t="s">
        <v>88</v>
      </c>
      <c r="DU12" s="1798"/>
      <c r="DV12" s="1798"/>
      <c r="DW12" s="1798"/>
      <c r="DX12" s="1830"/>
      <c r="DY12" s="1830"/>
      <c r="DZ12" s="1830"/>
      <c r="EA12" s="1831"/>
    </row>
    <row r="13" spans="1:131" ht="16.5" customHeight="1" x14ac:dyDescent="0.25">
      <c r="B13" s="1534" t="s">
        <v>55</v>
      </c>
      <c r="C13" s="1534"/>
      <c r="D13" s="1534"/>
      <c r="E13" s="1534"/>
      <c r="F13" s="1529" t="s">
        <v>56</v>
      </c>
      <c r="G13" s="1532"/>
      <c r="H13" s="1532"/>
      <c r="I13" s="1533"/>
      <c r="J13" s="1535"/>
      <c r="K13" s="1536"/>
      <c r="L13" s="1536"/>
      <c r="M13" s="1537"/>
      <c r="N13" s="49"/>
      <c r="O13" s="51"/>
      <c r="P13" s="51"/>
      <c r="Q13" s="51"/>
      <c r="R13" s="51"/>
      <c r="S13" s="51"/>
      <c r="T13" s="51"/>
      <c r="U13" s="51"/>
      <c r="V13" s="51"/>
      <c r="W13" s="52" t="s">
        <v>70</v>
      </c>
      <c r="X13" s="1538" t="s">
        <v>5</v>
      </c>
      <c r="Y13" s="1539"/>
      <c r="Z13" s="1539"/>
      <c r="AA13" s="1540"/>
      <c r="AB13" s="1541" t="s">
        <v>57</v>
      </c>
      <c r="AC13" s="1542"/>
      <c r="AD13" s="1538" t="s">
        <v>71</v>
      </c>
      <c r="AE13" s="1539"/>
      <c r="AF13" s="1539"/>
      <c r="AG13" s="1539"/>
      <c r="AH13" s="1543" t="s">
        <v>72</v>
      </c>
      <c r="AI13" s="1544"/>
      <c r="AJ13" s="1544"/>
      <c r="AK13" s="1545"/>
      <c r="AL13" s="1541" t="s">
        <v>57</v>
      </c>
      <c r="AM13" s="1542"/>
      <c r="AN13" s="1538" t="s">
        <v>106</v>
      </c>
      <c r="AO13" s="1539"/>
      <c r="AP13" s="1539"/>
      <c r="AQ13" s="1540"/>
      <c r="AR13" s="1541" t="s">
        <v>107</v>
      </c>
      <c r="AS13" s="1542"/>
      <c r="AT13" s="1538" t="s">
        <v>93</v>
      </c>
      <c r="AU13" s="1539"/>
      <c r="AV13" s="1539"/>
      <c r="AW13" s="1540"/>
      <c r="AX13" s="1538" t="s">
        <v>71</v>
      </c>
      <c r="AY13" s="1539"/>
      <c r="AZ13" s="1539"/>
      <c r="BA13" s="1539"/>
      <c r="BB13" s="1718" t="s">
        <v>93</v>
      </c>
      <c r="BC13" s="1539"/>
      <c r="BD13" s="1539"/>
      <c r="BE13" s="1540"/>
      <c r="BF13" s="1538" t="s">
        <v>93</v>
      </c>
      <c r="BG13" s="1539"/>
      <c r="BH13" s="1539"/>
      <c r="BI13" s="1540"/>
      <c r="BJ13" s="1538" t="s">
        <v>93</v>
      </c>
      <c r="BK13" s="1539"/>
      <c r="BL13" s="1539"/>
      <c r="BM13" s="1540"/>
      <c r="BP13" s="1534" t="s">
        <v>55</v>
      </c>
      <c r="BQ13" s="1534"/>
      <c r="BR13" s="1534"/>
      <c r="BS13" s="1534"/>
      <c r="BT13" s="1529" t="s">
        <v>56</v>
      </c>
      <c r="BU13" s="1532"/>
      <c r="BV13" s="1532"/>
      <c r="BW13" s="1533"/>
      <c r="BX13" s="1535"/>
      <c r="BY13" s="1536"/>
      <c r="BZ13" s="1536"/>
      <c r="CA13" s="1537"/>
      <c r="CB13" s="49"/>
      <c r="CC13" s="51"/>
      <c r="CD13" s="51"/>
      <c r="CE13" s="51"/>
      <c r="CF13" s="51"/>
      <c r="CG13" s="51"/>
      <c r="CH13" s="51"/>
      <c r="CI13" s="51"/>
      <c r="CJ13" s="51"/>
      <c r="CK13" s="52" t="s">
        <v>70</v>
      </c>
      <c r="CL13" s="1538" t="s">
        <v>5</v>
      </c>
      <c r="CM13" s="1539"/>
      <c r="CN13" s="1539"/>
      <c r="CO13" s="1540"/>
      <c r="CP13" s="1541" t="s">
        <v>57</v>
      </c>
      <c r="CQ13" s="1542"/>
      <c r="CR13" s="1538" t="s">
        <v>71</v>
      </c>
      <c r="CS13" s="1539"/>
      <c r="CT13" s="1539"/>
      <c r="CU13" s="1539"/>
      <c r="CV13" s="1543" t="s">
        <v>72</v>
      </c>
      <c r="CW13" s="1544"/>
      <c r="CX13" s="1544"/>
      <c r="CY13" s="1545"/>
      <c r="CZ13" s="1541" t="s">
        <v>57</v>
      </c>
      <c r="DA13" s="1542"/>
      <c r="DB13" s="1538" t="s">
        <v>106</v>
      </c>
      <c r="DC13" s="1539"/>
      <c r="DD13" s="1539"/>
      <c r="DE13" s="1540"/>
      <c r="DF13" s="1541" t="s">
        <v>107</v>
      </c>
      <c r="DG13" s="1542"/>
      <c r="DH13" s="1538" t="s">
        <v>93</v>
      </c>
      <c r="DI13" s="1539"/>
      <c r="DJ13" s="1539"/>
      <c r="DK13" s="1540"/>
      <c r="DL13" s="1538" t="s">
        <v>71</v>
      </c>
      <c r="DM13" s="1539"/>
      <c r="DN13" s="1539"/>
      <c r="DO13" s="1539"/>
      <c r="DP13" s="1718" t="s">
        <v>93</v>
      </c>
      <c r="DQ13" s="1539"/>
      <c r="DR13" s="1539"/>
      <c r="DS13" s="1540"/>
      <c r="DT13" s="1538" t="s">
        <v>93</v>
      </c>
      <c r="DU13" s="1539"/>
      <c r="DV13" s="1539"/>
      <c r="DW13" s="1540"/>
      <c r="DX13" s="1538" t="s">
        <v>93</v>
      </c>
      <c r="DY13" s="1539"/>
      <c r="DZ13" s="1539"/>
      <c r="EA13" s="1540"/>
    </row>
    <row r="14" spans="1:131" ht="7.5" customHeight="1" x14ac:dyDescent="0.25">
      <c r="B14" s="1546" t="str">
        <f>IF(AND(data2!$B$2="要",OR(data4!$R$5="一般の控除対象配偶者",data4!$R$5="老人控除対象配偶者")),"○","")</f>
        <v/>
      </c>
      <c r="C14" s="1546"/>
      <c r="D14" s="1546"/>
      <c r="E14" s="1546"/>
      <c r="F14" s="1536"/>
      <c r="G14" s="1536"/>
      <c r="H14" s="1536"/>
      <c r="I14" s="1537"/>
      <c r="J14" s="1551" t="str">
        <f>IF(AND(data2!$B$2="要",data4!$R$5="老人控除対象配偶者"),"○","")</f>
        <v/>
      </c>
      <c r="K14" s="1470"/>
      <c r="L14" s="1470"/>
      <c r="M14" s="1552"/>
      <c r="N14" s="1556">
        <f>data5!$K$2+data5!$L$2</f>
        <v>0</v>
      </c>
      <c r="O14" s="1557"/>
      <c r="P14" s="1557"/>
      <c r="Q14" s="1557"/>
      <c r="R14" s="1557"/>
      <c r="S14" s="1557"/>
      <c r="T14" s="1557"/>
      <c r="U14" s="1557"/>
      <c r="V14" s="1557"/>
      <c r="W14" s="1558"/>
      <c r="X14" s="1562">
        <f>data4!$AQ$7</f>
        <v>0</v>
      </c>
      <c r="Y14" s="1343"/>
      <c r="Z14" s="1343"/>
      <c r="AA14" s="1343"/>
      <c r="AB14" s="1562"/>
      <c r="AC14" s="1565"/>
      <c r="AD14" s="1562">
        <f>data4!$AR$7</f>
        <v>0</v>
      </c>
      <c r="AE14" s="1343"/>
      <c r="AF14" s="1343"/>
      <c r="AG14" s="1343"/>
      <c r="AH14" s="1567">
        <f>data4!$AS$7+data4!$AR$7</f>
        <v>0</v>
      </c>
      <c r="AI14" s="1470"/>
      <c r="AJ14" s="1470"/>
      <c r="AK14" s="1552"/>
      <c r="AL14" s="53"/>
      <c r="AM14" s="54"/>
      <c r="AN14" s="1569">
        <f>data4!$AT$7</f>
        <v>0</v>
      </c>
      <c r="AO14" s="1569"/>
      <c r="AP14" s="1569"/>
      <c r="AQ14" s="1569"/>
      <c r="AR14" s="55"/>
      <c r="AS14" s="56"/>
      <c r="AT14" s="1562">
        <f>data4!$AI$7</f>
        <v>0</v>
      </c>
      <c r="AU14" s="1799"/>
      <c r="AV14" s="1799"/>
      <c r="AW14" s="1800"/>
      <c r="AX14" s="1562">
        <f>data4!$BZ$7</f>
        <v>0</v>
      </c>
      <c r="AY14" s="1343"/>
      <c r="AZ14" s="1343"/>
      <c r="BA14" s="1343"/>
      <c r="BB14" s="1719">
        <f>data4!$CA$7+data4!$BZ$7</f>
        <v>0</v>
      </c>
      <c r="BC14" s="1343"/>
      <c r="BD14" s="1343"/>
      <c r="BE14" s="1565"/>
      <c r="BF14" s="1562">
        <f>data4!$CB$7</f>
        <v>0</v>
      </c>
      <c r="BG14" s="1343"/>
      <c r="BH14" s="1343"/>
      <c r="BI14" s="1565"/>
      <c r="BJ14" s="1562">
        <f>data4!$CP$6</f>
        <v>0</v>
      </c>
      <c r="BK14" s="1343"/>
      <c r="BL14" s="1343"/>
      <c r="BM14" s="1565"/>
      <c r="BP14" s="1546" t="str">
        <f>IF(AND(data2!$B$2="要",OR(data4!$R$5="一般の控除対象配偶者",data4!$R$5="老人控除対象配偶者")),"○","")</f>
        <v/>
      </c>
      <c r="BQ14" s="1546"/>
      <c r="BR14" s="1546"/>
      <c r="BS14" s="1546"/>
      <c r="BT14" s="1536"/>
      <c r="BU14" s="1536"/>
      <c r="BV14" s="1536"/>
      <c r="BW14" s="1537"/>
      <c r="BX14" s="1551" t="str">
        <f>IF(AND(data2!$B$2="要",data4!$R$5="老人控除対象配偶者"),"○","")</f>
        <v/>
      </c>
      <c r="BY14" s="1470"/>
      <c r="BZ14" s="1470"/>
      <c r="CA14" s="1552"/>
      <c r="CB14" s="1556">
        <f>data5!$K$2+data5!$L$2</f>
        <v>0</v>
      </c>
      <c r="CC14" s="1557"/>
      <c r="CD14" s="1557"/>
      <c r="CE14" s="1557"/>
      <c r="CF14" s="1557"/>
      <c r="CG14" s="1557"/>
      <c r="CH14" s="1557"/>
      <c r="CI14" s="1557"/>
      <c r="CJ14" s="1557"/>
      <c r="CK14" s="1558"/>
      <c r="CL14" s="1562">
        <f>data4!$AQ$7</f>
        <v>0</v>
      </c>
      <c r="CM14" s="1343"/>
      <c r="CN14" s="1343"/>
      <c r="CO14" s="1343"/>
      <c r="CP14" s="1562"/>
      <c r="CQ14" s="1565"/>
      <c r="CR14" s="1562">
        <f>data4!$AR$7</f>
        <v>0</v>
      </c>
      <c r="CS14" s="1343"/>
      <c r="CT14" s="1343"/>
      <c r="CU14" s="1343"/>
      <c r="CV14" s="1567">
        <f>data4!$AS$7+data4!$AR$7</f>
        <v>0</v>
      </c>
      <c r="CW14" s="1470"/>
      <c r="CX14" s="1470"/>
      <c r="CY14" s="1552"/>
      <c r="CZ14" s="53"/>
      <c r="DA14" s="54"/>
      <c r="DB14" s="1569">
        <f>data4!$AT$7</f>
        <v>0</v>
      </c>
      <c r="DC14" s="1569"/>
      <c r="DD14" s="1569"/>
      <c r="DE14" s="1569"/>
      <c r="DF14" s="55"/>
      <c r="DG14" s="56"/>
      <c r="DH14" s="1562">
        <f>data4!$AI$7</f>
        <v>0</v>
      </c>
      <c r="DI14" s="1799"/>
      <c r="DJ14" s="1799"/>
      <c r="DK14" s="1800"/>
      <c r="DL14" s="1562">
        <f>data4!$BZ$7</f>
        <v>0</v>
      </c>
      <c r="DM14" s="1343"/>
      <c r="DN14" s="1343"/>
      <c r="DO14" s="1343"/>
      <c r="DP14" s="1719">
        <f>data4!$CA$7+data4!$BZ$7</f>
        <v>0</v>
      </c>
      <c r="DQ14" s="1343"/>
      <c r="DR14" s="1343"/>
      <c r="DS14" s="1565"/>
      <c r="DT14" s="1562">
        <f>data4!$CB$7</f>
        <v>0</v>
      </c>
      <c r="DU14" s="1343"/>
      <c r="DV14" s="1343"/>
      <c r="DW14" s="1565"/>
      <c r="DX14" s="1562">
        <f>data4!$CP$6</f>
        <v>0</v>
      </c>
      <c r="DY14" s="1343"/>
      <c r="DZ14" s="1343"/>
      <c r="EA14" s="1565"/>
    </row>
    <row r="15" spans="1:131" ht="13.5" customHeight="1" x14ac:dyDescent="0.25">
      <c r="B15" s="1546"/>
      <c r="C15" s="1546"/>
      <c r="D15" s="1546"/>
      <c r="E15" s="1546"/>
      <c r="F15" s="1547"/>
      <c r="G15" s="1547"/>
      <c r="H15" s="1547"/>
      <c r="I15" s="1548"/>
      <c r="J15" s="1551"/>
      <c r="K15" s="1470"/>
      <c r="L15" s="1470"/>
      <c r="M15" s="1552"/>
      <c r="N15" s="1556"/>
      <c r="O15" s="1557"/>
      <c r="P15" s="1557"/>
      <c r="Q15" s="1557"/>
      <c r="R15" s="1557"/>
      <c r="S15" s="1557"/>
      <c r="T15" s="1557"/>
      <c r="U15" s="1557"/>
      <c r="V15" s="1557"/>
      <c r="W15" s="1558"/>
      <c r="X15" s="1562"/>
      <c r="Y15" s="1343"/>
      <c r="Z15" s="1343"/>
      <c r="AA15" s="1343"/>
      <c r="AB15" s="1562"/>
      <c r="AC15" s="1565"/>
      <c r="AD15" s="1562"/>
      <c r="AE15" s="1343"/>
      <c r="AF15" s="1343"/>
      <c r="AG15" s="1343"/>
      <c r="AH15" s="1567"/>
      <c r="AI15" s="1470"/>
      <c r="AJ15" s="1470"/>
      <c r="AK15" s="1552"/>
      <c r="AL15" s="53"/>
      <c r="AM15" s="54"/>
      <c r="AN15" s="1570"/>
      <c r="AO15" s="1570"/>
      <c r="AP15" s="1570"/>
      <c r="AQ15" s="1570"/>
      <c r="AR15" s="55"/>
      <c r="AS15" s="56"/>
      <c r="AT15" s="1801"/>
      <c r="AU15" s="1799"/>
      <c r="AV15" s="1799"/>
      <c r="AW15" s="1800"/>
      <c r="AX15" s="1562"/>
      <c r="AY15" s="1343"/>
      <c r="AZ15" s="1343"/>
      <c r="BA15" s="1343"/>
      <c r="BB15" s="1719"/>
      <c r="BC15" s="1343"/>
      <c r="BD15" s="1343"/>
      <c r="BE15" s="1565"/>
      <c r="BF15" s="1562"/>
      <c r="BG15" s="1343"/>
      <c r="BH15" s="1343"/>
      <c r="BI15" s="1565"/>
      <c r="BJ15" s="1562"/>
      <c r="BK15" s="1343"/>
      <c r="BL15" s="1343"/>
      <c r="BM15" s="1565"/>
      <c r="BP15" s="1546"/>
      <c r="BQ15" s="1546"/>
      <c r="BR15" s="1546"/>
      <c r="BS15" s="1546"/>
      <c r="BT15" s="1547"/>
      <c r="BU15" s="1547"/>
      <c r="BV15" s="1547"/>
      <c r="BW15" s="1548"/>
      <c r="BX15" s="1551"/>
      <c r="BY15" s="1470"/>
      <c r="BZ15" s="1470"/>
      <c r="CA15" s="1552"/>
      <c r="CB15" s="1556"/>
      <c r="CC15" s="1557"/>
      <c r="CD15" s="1557"/>
      <c r="CE15" s="1557"/>
      <c r="CF15" s="1557"/>
      <c r="CG15" s="1557"/>
      <c r="CH15" s="1557"/>
      <c r="CI15" s="1557"/>
      <c r="CJ15" s="1557"/>
      <c r="CK15" s="1558"/>
      <c r="CL15" s="1562"/>
      <c r="CM15" s="1343"/>
      <c r="CN15" s="1343"/>
      <c r="CO15" s="1343"/>
      <c r="CP15" s="1562"/>
      <c r="CQ15" s="1565"/>
      <c r="CR15" s="1562"/>
      <c r="CS15" s="1343"/>
      <c r="CT15" s="1343"/>
      <c r="CU15" s="1343"/>
      <c r="CV15" s="1567"/>
      <c r="CW15" s="1470"/>
      <c r="CX15" s="1470"/>
      <c r="CY15" s="1552"/>
      <c r="CZ15" s="53"/>
      <c r="DA15" s="54"/>
      <c r="DB15" s="1570"/>
      <c r="DC15" s="1570"/>
      <c r="DD15" s="1570"/>
      <c r="DE15" s="1570"/>
      <c r="DF15" s="55"/>
      <c r="DG15" s="56"/>
      <c r="DH15" s="1801"/>
      <c r="DI15" s="1799"/>
      <c r="DJ15" s="1799"/>
      <c r="DK15" s="1800"/>
      <c r="DL15" s="1562"/>
      <c r="DM15" s="1343"/>
      <c r="DN15" s="1343"/>
      <c r="DO15" s="1343"/>
      <c r="DP15" s="1719"/>
      <c r="DQ15" s="1343"/>
      <c r="DR15" s="1343"/>
      <c r="DS15" s="1565"/>
      <c r="DT15" s="1562"/>
      <c r="DU15" s="1343"/>
      <c r="DV15" s="1343"/>
      <c r="DW15" s="1565"/>
      <c r="DX15" s="1562"/>
      <c r="DY15" s="1343"/>
      <c r="DZ15" s="1343"/>
      <c r="EA15" s="1565"/>
    </row>
    <row r="16" spans="1:131" ht="20.25" customHeight="1" x14ac:dyDescent="0.25">
      <c r="B16" s="1546"/>
      <c r="C16" s="1546"/>
      <c r="D16" s="1546"/>
      <c r="E16" s="1546"/>
      <c r="F16" s="1549"/>
      <c r="G16" s="1549"/>
      <c r="H16" s="1549"/>
      <c r="I16" s="1550"/>
      <c r="J16" s="1553"/>
      <c r="K16" s="1554"/>
      <c r="L16" s="1554"/>
      <c r="M16" s="1555"/>
      <c r="N16" s="1559"/>
      <c r="O16" s="1560"/>
      <c r="P16" s="1560"/>
      <c r="Q16" s="1560"/>
      <c r="R16" s="1560"/>
      <c r="S16" s="1560"/>
      <c r="T16" s="1560"/>
      <c r="U16" s="1560"/>
      <c r="V16" s="1560"/>
      <c r="W16" s="1561"/>
      <c r="X16" s="1563"/>
      <c r="Y16" s="1564"/>
      <c r="Z16" s="1564"/>
      <c r="AA16" s="1564"/>
      <c r="AB16" s="1563"/>
      <c r="AC16" s="1566"/>
      <c r="AD16" s="1563"/>
      <c r="AE16" s="1564"/>
      <c r="AF16" s="1564"/>
      <c r="AG16" s="1564"/>
      <c r="AH16" s="1568"/>
      <c r="AI16" s="1554"/>
      <c r="AJ16" s="1554"/>
      <c r="AK16" s="1555"/>
      <c r="AL16" s="57"/>
      <c r="AM16" s="58"/>
      <c r="AN16" s="1570"/>
      <c r="AO16" s="1570"/>
      <c r="AP16" s="1570"/>
      <c r="AQ16" s="1570"/>
      <c r="AR16" s="59"/>
      <c r="AS16" s="60"/>
      <c r="AT16" s="1802"/>
      <c r="AU16" s="1803"/>
      <c r="AV16" s="1803"/>
      <c r="AW16" s="1804"/>
      <c r="AX16" s="1563"/>
      <c r="AY16" s="1564"/>
      <c r="AZ16" s="1564"/>
      <c r="BA16" s="1564"/>
      <c r="BB16" s="1720"/>
      <c r="BC16" s="1564"/>
      <c r="BD16" s="1564"/>
      <c r="BE16" s="1566"/>
      <c r="BF16" s="1563"/>
      <c r="BG16" s="1564"/>
      <c r="BH16" s="1564"/>
      <c r="BI16" s="1566"/>
      <c r="BJ16" s="1563"/>
      <c r="BK16" s="1564"/>
      <c r="BL16" s="1564"/>
      <c r="BM16" s="1566"/>
      <c r="BP16" s="1546"/>
      <c r="BQ16" s="1546"/>
      <c r="BR16" s="1546"/>
      <c r="BS16" s="1546"/>
      <c r="BT16" s="1549"/>
      <c r="BU16" s="1549"/>
      <c r="BV16" s="1549"/>
      <c r="BW16" s="1550"/>
      <c r="BX16" s="1553"/>
      <c r="BY16" s="1554"/>
      <c r="BZ16" s="1554"/>
      <c r="CA16" s="1555"/>
      <c r="CB16" s="1559"/>
      <c r="CC16" s="1560"/>
      <c r="CD16" s="1560"/>
      <c r="CE16" s="1560"/>
      <c r="CF16" s="1560"/>
      <c r="CG16" s="1560"/>
      <c r="CH16" s="1560"/>
      <c r="CI16" s="1560"/>
      <c r="CJ16" s="1560"/>
      <c r="CK16" s="1561"/>
      <c r="CL16" s="1563"/>
      <c r="CM16" s="1564"/>
      <c r="CN16" s="1564"/>
      <c r="CO16" s="1564"/>
      <c r="CP16" s="1563"/>
      <c r="CQ16" s="1566"/>
      <c r="CR16" s="1563"/>
      <c r="CS16" s="1564"/>
      <c r="CT16" s="1564"/>
      <c r="CU16" s="1564"/>
      <c r="CV16" s="1568"/>
      <c r="CW16" s="1554"/>
      <c r="CX16" s="1554"/>
      <c r="CY16" s="1555"/>
      <c r="CZ16" s="57"/>
      <c r="DA16" s="58"/>
      <c r="DB16" s="1570"/>
      <c r="DC16" s="1570"/>
      <c r="DD16" s="1570"/>
      <c r="DE16" s="1570"/>
      <c r="DF16" s="59"/>
      <c r="DG16" s="60"/>
      <c r="DH16" s="1802"/>
      <c r="DI16" s="1803"/>
      <c r="DJ16" s="1803"/>
      <c r="DK16" s="1804"/>
      <c r="DL16" s="1563"/>
      <c r="DM16" s="1564"/>
      <c r="DN16" s="1564"/>
      <c r="DO16" s="1564"/>
      <c r="DP16" s="1720"/>
      <c r="DQ16" s="1564"/>
      <c r="DR16" s="1564"/>
      <c r="DS16" s="1566"/>
      <c r="DT16" s="1563"/>
      <c r="DU16" s="1564"/>
      <c r="DV16" s="1564"/>
      <c r="DW16" s="1566"/>
      <c r="DX16" s="1563"/>
      <c r="DY16" s="1564"/>
      <c r="DZ16" s="1564"/>
      <c r="EA16" s="1566"/>
    </row>
    <row r="17" spans="2:167" ht="21" customHeight="1" x14ac:dyDescent="0.25">
      <c r="B17" s="1582" t="s">
        <v>123</v>
      </c>
      <c r="C17" s="1583"/>
      <c r="D17" s="1583"/>
      <c r="E17" s="1583"/>
      <c r="F17" s="1583"/>
      <c r="G17" s="1583"/>
      <c r="H17" s="1583"/>
      <c r="I17" s="1583"/>
      <c r="J17" s="1583"/>
      <c r="K17" s="1583"/>
      <c r="L17" s="1583"/>
      <c r="M17" s="1583"/>
      <c r="N17" s="1583"/>
      <c r="O17" s="1583"/>
      <c r="P17" s="1583"/>
      <c r="Q17" s="1626"/>
      <c r="R17" s="1582" t="s">
        <v>124</v>
      </c>
      <c r="S17" s="1583"/>
      <c r="T17" s="1583"/>
      <c r="U17" s="1583"/>
      <c r="V17" s="1583"/>
      <c r="W17" s="1583"/>
      <c r="X17" s="1583"/>
      <c r="Y17" s="1583"/>
      <c r="Z17" s="1583"/>
      <c r="AA17" s="1583"/>
      <c r="AB17" s="1583"/>
      <c r="AC17" s="1583"/>
      <c r="AD17" s="1583"/>
      <c r="AE17" s="1583"/>
      <c r="AF17" s="1583"/>
      <c r="AG17" s="1626"/>
      <c r="AH17" s="1582" t="s">
        <v>125</v>
      </c>
      <c r="AI17" s="1805"/>
      <c r="AJ17" s="1805"/>
      <c r="AK17" s="1805"/>
      <c r="AL17" s="1805"/>
      <c r="AM17" s="1805"/>
      <c r="AN17" s="1805"/>
      <c r="AO17" s="1805"/>
      <c r="AP17" s="1805"/>
      <c r="AQ17" s="1805"/>
      <c r="AR17" s="1805"/>
      <c r="AS17" s="1805"/>
      <c r="AT17" s="1805"/>
      <c r="AU17" s="1805"/>
      <c r="AV17" s="1805"/>
      <c r="AW17" s="1806"/>
      <c r="AX17" s="1582" t="s">
        <v>126</v>
      </c>
      <c r="AY17" s="1583"/>
      <c r="AZ17" s="1583"/>
      <c r="BA17" s="1583"/>
      <c r="BB17" s="1583"/>
      <c r="BC17" s="1583"/>
      <c r="BD17" s="1583"/>
      <c r="BE17" s="1583"/>
      <c r="BF17" s="1583"/>
      <c r="BG17" s="1583"/>
      <c r="BH17" s="1583"/>
      <c r="BI17" s="1583"/>
      <c r="BJ17" s="1583"/>
      <c r="BK17" s="1583"/>
      <c r="BL17" s="1583"/>
      <c r="BM17" s="1626"/>
      <c r="BP17" s="1582" t="s">
        <v>123</v>
      </c>
      <c r="BQ17" s="1583"/>
      <c r="BR17" s="1583"/>
      <c r="BS17" s="1583"/>
      <c r="BT17" s="1583"/>
      <c r="BU17" s="1583"/>
      <c r="BV17" s="1583"/>
      <c r="BW17" s="1583"/>
      <c r="BX17" s="1583"/>
      <c r="BY17" s="1583"/>
      <c r="BZ17" s="1583"/>
      <c r="CA17" s="1583"/>
      <c r="CB17" s="1583"/>
      <c r="CC17" s="1583"/>
      <c r="CD17" s="1583"/>
      <c r="CE17" s="1626"/>
      <c r="CF17" s="1582" t="s">
        <v>124</v>
      </c>
      <c r="CG17" s="1583"/>
      <c r="CH17" s="1583"/>
      <c r="CI17" s="1583"/>
      <c r="CJ17" s="1583"/>
      <c r="CK17" s="1583"/>
      <c r="CL17" s="1583"/>
      <c r="CM17" s="1583"/>
      <c r="CN17" s="1583"/>
      <c r="CO17" s="1583"/>
      <c r="CP17" s="1583"/>
      <c r="CQ17" s="1583"/>
      <c r="CR17" s="1583"/>
      <c r="CS17" s="1583"/>
      <c r="CT17" s="1583"/>
      <c r="CU17" s="1626"/>
      <c r="CV17" s="1582" t="s">
        <v>125</v>
      </c>
      <c r="CW17" s="1805"/>
      <c r="CX17" s="1805"/>
      <c r="CY17" s="1805"/>
      <c r="CZ17" s="1805"/>
      <c r="DA17" s="1805"/>
      <c r="DB17" s="1805"/>
      <c r="DC17" s="1805"/>
      <c r="DD17" s="1805"/>
      <c r="DE17" s="1805"/>
      <c r="DF17" s="1805"/>
      <c r="DG17" s="1805"/>
      <c r="DH17" s="1805"/>
      <c r="DI17" s="1805"/>
      <c r="DJ17" s="1805"/>
      <c r="DK17" s="1806"/>
      <c r="DL17" s="1582" t="s">
        <v>126</v>
      </c>
      <c r="DM17" s="1583"/>
      <c r="DN17" s="1583"/>
      <c r="DO17" s="1583"/>
      <c r="DP17" s="1583"/>
      <c r="DQ17" s="1583"/>
      <c r="DR17" s="1583"/>
      <c r="DS17" s="1583"/>
      <c r="DT17" s="1583"/>
      <c r="DU17" s="1583"/>
      <c r="DV17" s="1583"/>
      <c r="DW17" s="1583"/>
      <c r="DX17" s="1583"/>
      <c r="DY17" s="1583"/>
      <c r="DZ17" s="1583"/>
      <c r="EA17" s="1626"/>
    </row>
    <row r="18" spans="2:167" s="65" customFormat="1" ht="21" customHeight="1" x14ac:dyDescent="0.25">
      <c r="B18" s="61" t="s">
        <v>71</v>
      </c>
      <c r="C18" s="62"/>
      <c r="D18" s="62"/>
      <c r="E18" s="62"/>
      <c r="F18" s="1100">
        <f>data4!$CW$2+data4!$CX$2</f>
        <v>0</v>
      </c>
      <c r="G18" s="1100"/>
      <c r="H18" s="1100"/>
      <c r="I18" s="1100"/>
      <c r="J18" s="1100"/>
      <c r="K18" s="1100"/>
      <c r="L18" s="1100"/>
      <c r="M18" s="1100"/>
      <c r="N18" s="1100"/>
      <c r="O18" s="1100"/>
      <c r="P18" s="62"/>
      <c r="Q18" s="63" t="s">
        <v>70</v>
      </c>
      <c r="R18" s="64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3" t="s">
        <v>70</v>
      </c>
      <c r="AH18" s="64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3" t="s">
        <v>70</v>
      </c>
      <c r="AX18" s="64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3" t="s">
        <v>70</v>
      </c>
      <c r="BP18" s="61" t="s">
        <v>71</v>
      </c>
      <c r="BQ18" s="62"/>
      <c r="BR18" s="62"/>
      <c r="BS18" s="62"/>
      <c r="BT18" s="1100">
        <f>data4!$CW$2+data4!$CX$2</f>
        <v>0</v>
      </c>
      <c r="BU18" s="1100"/>
      <c r="BV18" s="1100"/>
      <c r="BW18" s="1100"/>
      <c r="BX18" s="1100"/>
      <c r="BY18" s="1100"/>
      <c r="BZ18" s="1100"/>
      <c r="CA18" s="1100"/>
      <c r="CB18" s="1100"/>
      <c r="CC18" s="1100"/>
      <c r="CD18" s="62"/>
      <c r="CE18" s="63" t="s">
        <v>70</v>
      </c>
      <c r="CF18" s="64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3" t="s">
        <v>70</v>
      </c>
      <c r="CV18" s="64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3" t="s">
        <v>70</v>
      </c>
      <c r="DL18" s="64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3" t="s">
        <v>70</v>
      </c>
    </row>
    <row r="19" spans="2:167" ht="21" customHeight="1" x14ac:dyDescent="0.25">
      <c r="B19" s="1621">
        <f>data5!$F$2+data5!$G$2+data5!$H$2</f>
        <v>0</v>
      </c>
      <c r="C19" s="1381"/>
      <c r="D19" s="1381"/>
      <c r="E19" s="1381"/>
      <c r="F19" s="1381"/>
      <c r="G19" s="1381"/>
      <c r="H19" s="1381"/>
      <c r="I19" s="1381"/>
      <c r="J19" s="1381"/>
      <c r="K19" s="1381"/>
      <c r="L19" s="1381"/>
      <c r="M19" s="1381"/>
      <c r="N19" s="1381"/>
      <c r="O19" s="1381"/>
      <c r="P19" s="1381"/>
      <c r="Q19" s="1622"/>
      <c r="R19" s="1621">
        <f>data5!$I$2</f>
        <v>0</v>
      </c>
      <c r="S19" s="1381"/>
      <c r="T19" s="1381"/>
      <c r="U19" s="1381"/>
      <c r="V19" s="1381"/>
      <c r="W19" s="1381"/>
      <c r="X19" s="1381"/>
      <c r="Y19" s="1381"/>
      <c r="Z19" s="1381"/>
      <c r="AA19" s="1381"/>
      <c r="AB19" s="1381"/>
      <c r="AC19" s="1381"/>
      <c r="AD19" s="1381"/>
      <c r="AE19" s="1381"/>
      <c r="AF19" s="1381"/>
      <c r="AG19" s="1622"/>
      <c r="AH19" s="1621">
        <f>data5!$J$2</f>
        <v>0</v>
      </c>
      <c r="AI19" s="1381"/>
      <c r="AJ19" s="1381"/>
      <c r="AK19" s="1381"/>
      <c r="AL19" s="1381"/>
      <c r="AM19" s="1381"/>
      <c r="AN19" s="1381"/>
      <c r="AO19" s="1381"/>
      <c r="AP19" s="1381"/>
      <c r="AQ19" s="1381"/>
      <c r="AR19" s="1381"/>
      <c r="AS19" s="1381"/>
      <c r="AT19" s="1381"/>
      <c r="AU19" s="1381"/>
      <c r="AV19" s="1381"/>
      <c r="AW19" s="1622"/>
      <c r="AX19" s="1621">
        <f>MIN(data5!$V$2,data5!$W$2)</f>
        <v>0</v>
      </c>
      <c r="AY19" s="1381"/>
      <c r="AZ19" s="1381"/>
      <c r="BA19" s="1381"/>
      <c r="BB19" s="1381"/>
      <c r="BC19" s="1381"/>
      <c r="BD19" s="1381"/>
      <c r="BE19" s="1381"/>
      <c r="BF19" s="1381"/>
      <c r="BG19" s="1381"/>
      <c r="BH19" s="1381"/>
      <c r="BI19" s="1381"/>
      <c r="BJ19" s="1381"/>
      <c r="BK19" s="1381"/>
      <c r="BL19" s="1381"/>
      <c r="BM19" s="1622"/>
      <c r="BP19" s="1621">
        <f>data5!$F$2+data5!$G$2+data5!$H$2</f>
        <v>0</v>
      </c>
      <c r="BQ19" s="1381"/>
      <c r="BR19" s="1381"/>
      <c r="BS19" s="1381"/>
      <c r="BT19" s="1381"/>
      <c r="BU19" s="1381"/>
      <c r="BV19" s="1381"/>
      <c r="BW19" s="1381"/>
      <c r="BX19" s="1381"/>
      <c r="BY19" s="1381"/>
      <c r="BZ19" s="1381"/>
      <c r="CA19" s="1381"/>
      <c r="CB19" s="1381"/>
      <c r="CC19" s="1381"/>
      <c r="CD19" s="1381"/>
      <c r="CE19" s="1622"/>
      <c r="CF19" s="1621">
        <f>data5!$I$2</f>
        <v>0</v>
      </c>
      <c r="CG19" s="1381"/>
      <c r="CH19" s="1381"/>
      <c r="CI19" s="1381"/>
      <c r="CJ19" s="1381"/>
      <c r="CK19" s="1381"/>
      <c r="CL19" s="1381"/>
      <c r="CM19" s="1381"/>
      <c r="CN19" s="1381"/>
      <c r="CO19" s="1381"/>
      <c r="CP19" s="1381"/>
      <c r="CQ19" s="1381"/>
      <c r="CR19" s="1381"/>
      <c r="CS19" s="1381"/>
      <c r="CT19" s="1381"/>
      <c r="CU19" s="1622"/>
      <c r="CV19" s="1621">
        <f>data5!$J$2</f>
        <v>0</v>
      </c>
      <c r="CW19" s="1381"/>
      <c r="CX19" s="1381"/>
      <c r="CY19" s="1381"/>
      <c r="CZ19" s="1381"/>
      <c r="DA19" s="1381"/>
      <c r="DB19" s="1381"/>
      <c r="DC19" s="1381"/>
      <c r="DD19" s="1381"/>
      <c r="DE19" s="1381"/>
      <c r="DF19" s="1381"/>
      <c r="DG19" s="1381"/>
      <c r="DH19" s="1381"/>
      <c r="DI19" s="1381"/>
      <c r="DJ19" s="1381"/>
      <c r="DK19" s="1622"/>
      <c r="DL19" s="1621">
        <f>MIN(data5!$V$2,data5!$W$2)</f>
        <v>0</v>
      </c>
      <c r="DM19" s="1381"/>
      <c r="DN19" s="1381"/>
      <c r="DO19" s="1381"/>
      <c r="DP19" s="1381"/>
      <c r="DQ19" s="1381"/>
      <c r="DR19" s="1381"/>
      <c r="DS19" s="1381"/>
      <c r="DT19" s="1381"/>
      <c r="DU19" s="1381"/>
      <c r="DV19" s="1381"/>
      <c r="DW19" s="1381"/>
      <c r="DX19" s="1381"/>
      <c r="DY19" s="1381"/>
      <c r="DZ19" s="1381"/>
      <c r="EA19" s="1622"/>
    </row>
    <row r="20" spans="2:167" ht="9.75" customHeight="1" x14ac:dyDescent="0.25">
      <c r="B20" s="1623"/>
      <c r="C20" s="1624"/>
      <c r="D20" s="1624"/>
      <c r="E20" s="1624"/>
      <c r="F20" s="1624"/>
      <c r="G20" s="1624"/>
      <c r="H20" s="1624"/>
      <c r="I20" s="1624"/>
      <c r="J20" s="1624"/>
      <c r="K20" s="1624"/>
      <c r="L20" s="1624"/>
      <c r="M20" s="1624"/>
      <c r="N20" s="1624"/>
      <c r="O20" s="1624"/>
      <c r="P20" s="1624"/>
      <c r="Q20" s="1625"/>
      <c r="R20" s="1623"/>
      <c r="S20" s="1624"/>
      <c r="T20" s="1624"/>
      <c r="U20" s="1624"/>
      <c r="V20" s="1624"/>
      <c r="W20" s="1624"/>
      <c r="X20" s="1624"/>
      <c r="Y20" s="1624"/>
      <c r="Z20" s="1624"/>
      <c r="AA20" s="1624"/>
      <c r="AB20" s="1624"/>
      <c r="AC20" s="1624"/>
      <c r="AD20" s="1624"/>
      <c r="AE20" s="1624"/>
      <c r="AF20" s="1624"/>
      <c r="AG20" s="1625"/>
      <c r="AH20" s="1623"/>
      <c r="AI20" s="1624"/>
      <c r="AJ20" s="1624"/>
      <c r="AK20" s="1624"/>
      <c r="AL20" s="1624"/>
      <c r="AM20" s="1624"/>
      <c r="AN20" s="1624"/>
      <c r="AO20" s="1624"/>
      <c r="AP20" s="1624"/>
      <c r="AQ20" s="1624"/>
      <c r="AR20" s="1624"/>
      <c r="AS20" s="1624"/>
      <c r="AT20" s="1624"/>
      <c r="AU20" s="1624"/>
      <c r="AV20" s="1624"/>
      <c r="AW20" s="1625"/>
      <c r="AX20" s="1623"/>
      <c r="AY20" s="1624"/>
      <c r="AZ20" s="1624"/>
      <c r="BA20" s="1624"/>
      <c r="BB20" s="1624"/>
      <c r="BC20" s="1624"/>
      <c r="BD20" s="1624"/>
      <c r="BE20" s="1624"/>
      <c r="BF20" s="1624"/>
      <c r="BG20" s="1624"/>
      <c r="BH20" s="1624"/>
      <c r="BI20" s="1624"/>
      <c r="BJ20" s="1624"/>
      <c r="BK20" s="1624"/>
      <c r="BL20" s="1624"/>
      <c r="BM20" s="1625"/>
      <c r="BP20" s="1623"/>
      <c r="BQ20" s="1624"/>
      <c r="BR20" s="1624"/>
      <c r="BS20" s="1624"/>
      <c r="BT20" s="1624"/>
      <c r="BU20" s="1624"/>
      <c r="BV20" s="1624"/>
      <c r="BW20" s="1624"/>
      <c r="BX20" s="1624"/>
      <c r="BY20" s="1624"/>
      <c r="BZ20" s="1624"/>
      <c r="CA20" s="1624"/>
      <c r="CB20" s="1624"/>
      <c r="CC20" s="1624"/>
      <c r="CD20" s="1624"/>
      <c r="CE20" s="1625"/>
      <c r="CF20" s="1623"/>
      <c r="CG20" s="1624"/>
      <c r="CH20" s="1624"/>
      <c r="CI20" s="1624"/>
      <c r="CJ20" s="1624"/>
      <c r="CK20" s="1624"/>
      <c r="CL20" s="1624"/>
      <c r="CM20" s="1624"/>
      <c r="CN20" s="1624"/>
      <c r="CO20" s="1624"/>
      <c r="CP20" s="1624"/>
      <c r="CQ20" s="1624"/>
      <c r="CR20" s="1624"/>
      <c r="CS20" s="1624"/>
      <c r="CT20" s="1624"/>
      <c r="CU20" s="1625"/>
      <c r="CV20" s="1623"/>
      <c r="CW20" s="1624"/>
      <c r="CX20" s="1624"/>
      <c r="CY20" s="1624"/>
      <c r="CZ20" s="1624"/>
      <c r="DA20" s="1624"/>
      <c r="DB20" s="1624"/>
      <c r="DC20" s="1624"/>
      <c r="DD20" s="1624"/>
      <c r="DE20" s="1624"/>
      <c r="DF20" s="1624"/>
      <c r="DG20" s="1624"/>
      <c r="DH20" s="1624"/>
      <c r="DI20" s="1624"/>
      <c r="DJ20" s="1624"/>
      <c r="DK20" s="1625"/>
      <c r="DL20" s="1623"/>
      <c r="DM20" s="1624"/>
      <c r="DN20" s="1624"/>
      <c r="DO20" s="1624"/>
      <c r="DP20" s="1624"/>
      <c r="DQ20" s="1624"/>
      <c r="DR20" s="1624"/>
      <c r="DS20" s="1624"/>
      <c r="DT20" s="1624"/>
      <c r="DU20" s="1624"/>
      <c r="DV20" s="1624"/>
      <c r="DW20" s="1624"/>
      <c r="DX20" s="1624"/>
      <c r="DY20" s="1624"/>
      <c r="DZ20" s="1624"/>
      <c r="EA20" s="1625"/>
    </row>
    <row r="21" spans="2:167" ht="17.25" customHeight="1" x14ac:dyDescent="0.25">
      <c r="B21" s="1903" t="s">
        <v>130</v>
      </c>
      <c r="C21" s="1904"/>
      <c r="D21" s="1904"/>
      <c r="E21" s="1904"/>
      <c r="F21" s="66"/>
      <c r="G21" s="1369" t="str">
        <f>IF(data2!$B$2="要","","年末調整未済")</f>
        <v/>
      </c>
      <c r="H21" s="1369"/>
      <c r="I21" s="1369"/>
      <c r="J21" s="1369"/>
      <c r="K21" s="1369"/>
      <c r="L21" s="1369"/>
      <c r="M21" s="1369"/>
      <c r="N21" s="1369"/>
      <c r="O21" s="1369"/>
      <c r="P21" s="1369"/>
      <c r="Q21" s="1369"/>
      <c r="R21" s="1587"/>
      <c r="S21" s="1587"/>
      <c r="T21" s="1587"/>
      <c r="U21" s="1587"/>
      <c r="V21" s="1587"/>
      <c r="W21" s="1587"/>
      <c r="X21" s="1587"/>
      <c r="Y21" s="1587"/>
      <c r="Z21" s="1587"/>
      <c r="AA21" s="1588"/>
      <c r="AB21" s="1588"/>
      <c r="AC21" s="1588"/>
      <c r="AD21" s="1588"/>
      <c r="AE21" s="1588"/>
      <c r="AF21" s="1366"/>
      <c r="AG21" s="1366"/>
      <c r="AH21" s="1366"/>
      <c r="AI21" s="1366"/>
      <c r="AJ21" s="1366"/>
      <c r="AL21" s="66"/>
      <c r="AM21" s="66"/>
      <c r="AN21" s="1757" t="str">
        <f>IF(data4!$AK$2="","","(1)")</f>
        <v/>
      </c>
      <c r="AO21" s="1757"/>
      <c r="AP21" s="1630">
        <f>data4!$AK$2</f>
        <v>0</v>
      </c>
      <c r="AQ21" s="1630"/>
      <c r="AR21" s="1630"/>
      <c r="AS21" s="1630"/>
      <c r="AT21" s="1630"/>
      <c r="AU21" s="1630"/>
      <c r="AV21" s="1630"/>
      <c r="AW21" s="1630"/>
      <c r="AX21" s="1757" t="str">
        <f>IF(data4!$AL$2="","","(2)")</f>
        <v/>
      </c>
      <c r="AY21" s="1757"/>
      <c r="AZ21" s="1630">
        <f>data4!$AL$2</f>
        <v>0</v>
      </c>
      <c r="BA21" s="1630"/>
      <c r="BB21" s="1630"/>
      <c r="BC21" s="1630"/>
      <c r="BD21" s="1630"/>
      <c r="BE21" s="1630"/>
      <c r="BF21" s="1630"/>
      <c r="BG21" s="1630"/>
      <c r="BL21" s="66"/>
      <c r="BM21" s="67"/>
      <c r="BP21" s="1903" t="s">
        <v>130</v>
      </c>
      <c r="BQ21" s="1904"/>
      <c r="BR21" s="1904"/>
      <c r="BS21" s="1904"/>
      <c r="BT21" s="66"/>
      <c r="BU21" s="1369" t="str">
        <f>IF(data2!$B$2="要","","年末調整未済")</f>
        <v/>
      </c>
      <c r="BV21" s="1369"/>
      <c r="BW21" s="1369"/>
      <c r="BX21" s="1369"/>
      <c r="BY21" s="1369"/>
      <c r="BZ21" s="1369"/>
      <c r="CA21" s="1369"/>
      <c r="CB21" s="1369"/>
      <c r="CC21" s="1369"/>
      <c r="CD21" s="1369"/>
      <c r="CE21" s="1369"/>
      <c r="CF21" s="1587"/>
      <c r="CG21" s="1587"/>
      <c r="CH21" s="1587"/>
      <c r="CI21" s="1587"/>
      <c r="CJ21" s="1587"/>
      <c r="CK21" s="1587"/>
      <c r="CL21" s="1587"/>
      <c r="CM21" s="1587"/>
      <c r="CN21" s="1587"/>
      <c r="CO21" s="1588"/>
      <c r="CP21" s="1588"/>
      <c r="CQ21" s="1588"/>
      <c r="CR21" s="1588"/>
      <c r="CS21" s="1588"/>
      <c r="CT21" s="1366"/>
      <c r="CU21" s="1366"/>
      <c r="CV21" s="1366"/>
      <c r="CW21" s="1366"/>
      <c r="CX21" s="1366"/>
      <c r="CZ21" s="66"/>
      <c r="DA21" s="66"/>
      <c r="DB21" s="1757" t="str">
        <f>IF(data4!$AK$2="","","(1)")</f>
        <v/>
      </c>
      <c r="DC21" s="1757"/>
      <c r="DD21" s="1630">
        <f>data4!$AK$2</f>
        <v>0</v>
      </c>
      <c r="DE21" s="1630"/>
      <c r="DF21" s="1630"/>
      <c r="DG21" s="1630"/>
      <c r="DH21" s="1630"/>
      <c r="DI21" s="1630"/>
      <c r="DJ21" s="1630"/>
      <c r="DK21" s="1630"/>
      <c r="DL21" s="1757" t="str">
        <f>IF(data4!$AL$2="","","(2)")</f>
        <v/>
      </c>
      <c r="DM21" s="1757"/>
      <c r="DN21" s="1630">
        <f>data4!$AL$2</f>
        <v>0</v>
      </c>
      <c r="DO21" s="1630"/>
      <c r="DP21" s="1630"/>
      <c r="DQ21" s="1630"/>
      <c r="DR21" s="1630"/>
      <c r="DS21" s="1630"/>
      <c r="DT21" s="1630"/>
      <c r="DU21" s="1630"/>
      <c r="DZ21" s="66"/>
      <c r="EA21" s="67"/>
    </row>
    <row r="22" spans="2:167" ht="17.25" customHeight="1" x14ac:dyDescent="0.25">
      <c r="B22" s="1551"/>
      <c r="C22" s="1470"/>
      <c r="D22" s="1470"/>
      <c r="E22" s="1470"/>
      <c r="F22" s="1480">
        <f>data4!$DR$2</f>
        <v>0</v>
      </c>
      <c r="G22" s="1480"/>
      <c r="H22" s="1480"/>
      <c r="I22" s="1480"/>
      <c r="J22" s="1480"/>
      <c r="K22" s="1480"/>
      <c r="L22" s="1480"/>
      <c r="M22" s="1480"/>
      <c r="N22" s="1480"/>
      <c r="O22" s="1480"/>
      <c r="P22" s="1480"/>
      <c r="Q22" s="1480"/>
      <c r="R22" s="1480"/>
      <c r="S22" s="1480"/>
      <c r="T22" s="1480"/>
      <c r="U22" s="1480"/>
      <c r="V22" s="1480"/>
      <c r="W22" s="1480"/>
      <c r="X22" s="1480"/>
      <c r="Y22" s="1480"/>
      <c r="Z22" s="1480"/>
      <c r="AA22" s="1480"/>
      <c r="AB22" s="1480"/>
      <c r="AC22" s="1480"/>
      <c r="AD22" s="1480"/>
      <c r="AE22" s="1480"/>
      <c r="AF22" s="1480"/>
      <c r="AG22" s="1480"/>
      <c r="AH22" s="1480"/>
      <c r="AI22" s="1480"/>
      <c r="AJ22" s="1480"/>
      <c r="AK22" s="1480"/>
      <c r="AL22" s="1480"/>
      <c r="AM22" s="1480"/>
      <c r="AN22" s="1480"/>
      <c r="AO22" s="1480"/>
      <c r="AP22" s="1480"/>
      <c r="AQ22" s="1480"/>
      <c r="AR22" s="1480"/>
      <c r="AS22" s="1480"/>
      <c r="AT22" s="1480"/>
      <c r="AU22" s="1480"/>
      <c r="AV22" s="1480"/>
      <c r="AW22" s="1480"/>
      <c r="AX22" s="1480"/>
      <c r="AY22" s="1480"/>
      <c r="AZ22" s="1480"/>
      <c r="BA22" s="1480"/>
      <c r="BB22" s="1480"/>
      <c r="BC22" s="1480"/>
      <c r="BD22" s="1480"/>
      <c r="BE22" s="1480"/>
      <c r="BF22" s="1480"/>
      <c r="BG22" s="1480"/>
      <c r="BH22" s="1480"/>
      <c r="BI22" s="1480"/>
      <c r="BJ22" s="1480"/>
      <c r="BK22" s="1480"/>
      <c r="BL22" s="1480"/>
      <c r="BM22" s="1809"/>
      <c r="BP22" s="1551"/>
      <c r="BQ22" s="1470"/>
      <c r="BR22" s="1470"/>
      <c r="BS22" s="1470"/>
      <c r="BT22" s="1480">
        <f>data4!$DR$2</f>
        <v>0</v>
      </c>
      <c r="BU22" s="1480"/>
      <c r="BV22" s="1480"/>
      <c r="BW22" s="1480"/>
      <c r="BX22" s="1480"/>
      <c r="BY22" s="1480"/>
      <c r="BZ22" s="1480"/>
      <c r="CA22" s="1480"/>
      <c r="CB22" s="1480"/>
      <c r="CC22" s="1480"/>
      <c r="CD22" s="1480"/>
      <c r="CE22" s="1480"/>
      <c r="CF22" s="1480"/>
      <c r="CG22" s="1480"/>
      <c r="CH22" s="1480"/>
      <c r="CI22" s="1480"/>
      <c r="CJ22" s="1480"/>
      <c r="CK22" s="1480"/>
      <c r="CL22" s="1480"/>
      <c r="CM22" s="1480"/>
      <c r="CN22" s="1480"/>
      <c r="CO22" s="1480"/>
      <c r="CP22" s="1480"/>
      <c r="CQ22" s="1480"/>
      <c r="CR22" s="1480"/>
      <c r="CS22" s="1480"/>
      <c r="CT22" s="1480"/>
      <c r="CU22" s="1480"/>
      <c r="CV22" s="1480"/>
      <c r="CW22" s="1480"/>
      <c r="CX22" s="1480"/>
      <c r="CY22" s="1480"/>
      <c r="CZ22" s="1480"/>
      <c r="DA22" s="1480"/>
      <c r="DB22" s="1480"/>
      <c r="DC22" s="1480"/>
      <c r="DD22" s="1480"/>
      <c r="DE22" s="1480"/>
      <c r="DF22" s="1480"/>
      <c r="DG22" s="1480"/>
      <c r="DH22" s="1480"/>
      <c r="DI22" s="1480"/>
      <c r="DJ22" s="1480"/>
      <c r="DK22" s="1480"/>
      <c r="DL22" s="1480"/>
      <c r="DM22" s="1480"/>
      <c r="DN22" s="1480"/>
      <c r="DO22" s="1480"/>
      <c r="DP22" s="1480"/>
      <c r="DQ22" s="1480"/>
      <c r="DR22" s="1480"/>
      <c r="DS22" s="1480"/>
      <c r="DT22" s="1480"/>
      <c r="DU22" s="1480"/>
      <c r="DV22" s="1480"/>
      <c r="DW22" s="1480"/>
      <c r="DX22" s="1480"/>
      <c r="DY22" s="1480"/>
      <c r="DZ22" s="1480"/>
      <c r="EA22" s="1809"/>
    </row>
    <row r="23" spans="2:167" ht="17.25" customHeight="1" x14ac:dyDescent="0.25">
      <c r="B23" s="1551"/>
      <c r="C23" s="1470"/>
      <c r="D23" s="1470"/>
      <c r="E23" s="1470"/>
      <c r="F23" s="1480"/>
      <c r="G23" s="1480"/>
      <c r="H23" s="1480"/>
      <c r="I23" s="1480"/>
      <c r="J23" s="1480"/>
      <c r="K23" s="1480"/>
      <c r="L23" s="1480"/>
      <c r="M23" s="1480"/>
      <c r="N23" s="1480"/>
      <c r="O23" s="1480"/>
      <c r="P23" s="1480"/>
      <c r="Q23" s="1480"/>
      <c r="R23" s="1480"/>
      <c r="S23" s="1480"/>
      <c r="T23" s="1480"/>
      <c r="U23" s="1480"/>
      <c r="V23" s="1480"/>
      <c r="W23" s="1480"/>
      <c r="X23" s="1480"/>
      <c r="Y23" s="1480"/>
      <c r="Z23" s="1480"/>
      <c r="AA23" s="1480"/>
      <c r="AB23" s="1480"/>
      <c r="AC23" s="1480"/>
      <c r="AD23" s="1480"/>
      <c r="AE23" s="1480"/>
      <c r="AF23" s="1480"/>
      <c r="AG23" s="1480"/>
      <c r="AH23" s="1480"/>
      <c r="AI23" s="1480"/>
      <c r="AJ23" s="1480"/>
      <c r="AK23" s="1480"/>
      <c r="AL23" s="1480"/>
      <c r="AM23" s="1480"/>
      <c r="AN23" s="1480"/>
      <c r="AO23" s="1480"/>
      <c r="AP23" s="1480"/>
      <c r="AQ23" s="1480"/>
      <c r="AR23" s="1480"/>
      <c r="AS23" s="1480"/>
      <c r="AT23" s="1480"/>
      <c r="AU23" s="1480"/>
      <c r="AV23" s="1480"/>
      <c r="AW23" s="1480"/>
      <c r="AX23" s="1480"/>
      <c r="AY23" s="1480"/>
      <c r="AZ23" s="1480"/>
      <c r="BA23" s="1480"/>
      <c r="BB23" s="1480"/>
      <c r="BC23" s="1480"/>
      <c r="BD23" s="1480"/>
      <c r="BE23" s="1480"/>
      <c r="BF23" s="1480"/>
      <c r="BG23" s="1480"/>
      <c r="BH23" s="1480"/>
      <c r="BI23" s="1480"/>
      <c r="BJ23" s="1480"/>
      <c r="BK23" s="1480"/>
      <c r="BL23" s="1480"/>
      <c r="BM23" s="1809"/>
      <c r="BP23" s="1551"/>
      <c r="BQ23" s="1470"/>
      <c r="BR23" s="1470"/>
      <c r="BS23" s="1470"/>
      <c r="BT23" s="1480"/>
      <c r="BU23" s="1480"/>
      <c r="BV23" s="1480"/>
      <c r="BW23" s="1480"/>
      <c r="BX23" s="1480"/>
      <c r="BY23" s="1480"/>
      <c r="BZ23" s="1480"/>
      <c r="CA23" s="1480"/>
      <c r="CB23" s="1480"/>
      <c r="CC23" s="1480"/>
      <c r="CD23" s="1480"/>
      <c r="CE23" s="1480"/>
      <c r="CF23" s="1480"/>
      <c r="CG23" s="1480"/>
      <c r="CH23" s="1480"/>
      <c r="CI23" s="1480"/>
      <c r="CJ23" s="1480"/>
      <c r="CK23" s="1480"/>
      <c r="CL23" s="1480"/>
      <c r="CM23" s="1480"/>
      <c r="CN23" s="1480"/>
      <c r="CO23" s="1480"/>
      <c r="CP23" s="1480"/>
      <c r="CQ23" s="1480"/>
      <c r="CR23" s="1480"/>
      <c r="CS23" s="1480"/>
      <c r="CT23" s="1480"/>
      <c r="CU23" s="1480"/>
      <c r="CV23" s="1480"/>
      <c r="CW23" s="1480"/>
      <c r="CX23" s="1480"/>
      <c r="CY23" s="1480"/>
      <c r="CZ23" s="1480"/>
      <c r="DA23" s="1480"/>
      <c r="DB23" s="1480"/>
      <c r="DC23" s="1480"/>
      <c r="DD23" s="1480"/>
      <c r="DE23" s="1480"/>
      <c r="DF23" s="1480"/>
      <c r="DG23" s="1480"/>
      <c r="DH23" s="1480"/>
      <c r="DI23" s="1480"/>
      <c r="DJ23" s="1480"/>
      <c r="DK23" s="1480"/>
      <c r="DL23" s="1480"/>
      <c r="DM23" s="1480"/>
      <c r="DN23" s="1480"/>
      <c r="DO23" s="1480"/>
      <c r="DP23" s="1480"/>
      <c r="DQ23" s="1480"/>
      <c r="DR23" s="1480"/>
      <c r="DS23" s="1480"/>
      <c r="DT23" s="1480"/>
      <c r="DU23" s="1480"/>
      <c r="DV23" s="1480"/>
      <c r="DW23" s="1480"/>
      <c r="DX23" s="1480"/>
      <c r="DY23" s="1480"/>
      <c r="DZ23" s="1480"/>
      <c r="EA23" s="1809"/>
    </row>
    <row r="24" spans="2:167" ht="17.25" customHeight="1" x14ac:dyDescent="0.25">
      <c r="B24" s="1551"/>
      <c r="C24" s="1470"/>
      <c r="D24" s="1470"/>
      <c r="E24" s="1470"/>
      <c r="F24" s="1480"/>
      <c r="G24" s="1480"/>
      <c r="H24" s="1480"/>
      <c r="I24" s="1480"/>
      <c r="J24" s="1480"/>
      <c r="K24" s="1480"/>
      <c r="L24" s="1480"/>
      <c r="M24" s="1480"/>
      <c r="N24" s="1480"/>
      <c r="O24" s="1480"/>
      <c r="P24" s="1480"/>
      <c r="Q24" s="1480"/>
      <c r="R24" s="1480"/>
      <c r="S24" s="1480"/>
      <c r="T24" s="1480"/>
      <c r="U24" s="1480"/>
      <c r="V24" s="1480"/>
      <c r="W24" s="1480"/>
      <c r="X24" s="1480"/>
      <c r="Y24" s="1480"/>
      <c r="Z24" s="1480"/>
      <c r="AA24" s="1480"/>
      <c r="AB24" s="1480"/>
      <c r="AC24" s="1480"/>
      <c r="AD24" s="1480"/>
      <c r="AE24" s="1480"/>
      <c r="AF24" s="1480"/>
      <c r="AG24" s="1480"/>
      <c r="AH24" s="1480"/>
      <c r="AI24" s="1480"/>
      <c r="AJ24" s="1480"/>
      <c r="AK24" s="1480"/>
      <c r="AL24" s="1480"/>
      <c r="AM24" s="1480"/>
      <c r="AN24" s="1480"/>
      <c r="AO24" s="1480"/>
      <c r="AP24" s="1480"/>
      <c r="AQ24" s="1480"/>
      <c r="AR24" s="1480"/>
      <c r="AS24" s="1480"/>
      <c r="AT24" s="1480"/>
      <c r="AU24" s="1480"/>
      <c r="AV24" s="1480"/>
      <c r="AW24" s="1480"/>
      <c r="AX24" s="1480"/>
      <c r="AY24" s="1480"/>
      <c r="AZ24" s="1480"/>
      <c r="BA24" s="1480"/>
      <c r="BB24" s="1480"/>
      <c r="BC24" s="1480"/>
      <c r="BD24" s="1480"/>
      <c r="BE24" s="1480"/>
      <c r="BF24" s="1480"/>
      <c r="BG24" s="1480"/>
      <c r="BH24" s="1480"/>
      <c r="BI24" s="1480"/>
      <c r="BJ24" s="1480"/>
      <c r="BK24" s="1480"/>
      <c r="BL24" s="1480"/>
      <c r="BM24" s="1809"/>
      <c r="BP24" s="1551"/>
      <c r="BQ24" s="1470"/>
      <c r="BR24" s="1470"/>
      <c r="BS24" s="1470"/>
      <c r="BT24" s="1480"/>
      <c r="BU24" s="1480"/>
      <c r="BV24" s="1480"/>
      <c r="BW24" s="1480"/>
      <c r="BX24" s="1480"/>
      <c r="BY24" s="1480"/>
      <c r="BZ24" s="1480"/>
      <c r="CA24" s="1480"/>
      <c r="CB24" s="1480"/>
      <c r="CC24" s="1480"/>
      <c r="CD24" s="1480"/>
      <c r="CE24" s="1480"/>
      <c r="CF24" s="1480"/>
      <c r="CG24" s="1480"/>
      <c r="CH24" s="1480"/>
      <c r="CI24" s="1480"/>
      <c r="CJ24" s="1480"/>
      <c r="CK24" s="1480"/>
      <c r="CL24" s="1480"/>
      <c r="CM24" s="1480"/>
      <c r="CN24" s="1480"/>
      <c r="CO24" s="1480"/>
      <c r="CP24" s="1480"/>
      <c r="CQ24" s="1480"/>
      <c r="CR24" s="1480"/>
      <c r="CS24" s="1480"/>
      <c r="CT24" s="1480"/>
      <c r="CU24" s="1480"/>
      <c r="CV24" s="1480"/>
      <c r="CW24" s="1480"/>
      <c r="CX24" s="1480"/>
      <c r="CY24" s="1480"/>
      <c r="CZ24" s="1480"/>
      <c r="DA24" s="1480"/>
      <c r="DB24" s="1480"/>
      <c r="DC24" s="1480"/>
      <c r="DD24" s="1480"/>
      <c r="DE24" s="1480"/>
      <c r="DF24" s="1480"/>
      <c r="DG24" s="1480"/>
      <c r="DH24" s="1480"/>
      <c r="DI24" s="1480"/>
      <c r="DJ24" s="1480"/>
      <c r="DK24" s="1480"/>
      <c r="DL24" s="1480"/>
      <c r="DM24" s="1480"/>
      <c r="DN24" s="1480"/>
      <c r="DO24" s="1480"/>
      <c r="DP24" s="1480"/>
      <c r="DQ24" s="1480"/>
      <c r="DR24" s="1480"/>
      <c r="DS24" s="1480"/>
      <c r="DT24" s="1480"/>
      <c r="DU24" s="1480"/>
      <c r="DV24" s="1480"/>
      <c r="DW24" s="1480"/>
      <c r="DX24" s="1480"/>
      <c r="DY24" s="1480"/>
      <c r="DZ24" s="1480"/>
      <c r="EA24" s="1809"/>
    </row>
    <row r="25" spans="2:167" ht="32.25" customHeight="1" x14ac:dyDescent="0.25">
      <c r="B25" s="1553"/>
      <c r="C25" s="1554"/>
      <c r="D25" s="1554"/>
      <c r="E25" s="1554"/>
      <c r="F25" s="1810"/>
      <c r="G25" s="1810"/>
      <c r="H25" s="1810"/>
      <c r="I25" s="1810"/>
      <c r="J25" s="1810"/>
      <c r="K25" s="1810"/>
      <c r="L25" s="1810"/>
      <c r="M25" s="1810"/>
      <c r="N25" s="1810"/>
      <c r="O25" s="1810"/>
      <c r="P25" s="1810"/>
      <c r="Q25" s="1810"/>
      <c r="R25" s="1810"/>
      <c r="S25" s="1810"/>
      <c r="T25" s="1810"/>
      <c r="U25" s="1810"/>
      <c r="V25" s="1810"/>
      <c r="W25" s="1810"/>
      <c r="X25" s="1810"/>
      <c r="Y25" s="1810"/>
      <c r="Z25" s="1810"/>
      <c r="AA25" s="1810"/>
      <c r="AB25" s="1810"/>
      <c r="AC25" s="1810"/>
      <c r="AD25" s="1810"/>
      <c r="AE25" s="1810"/>
      <c r="AF25" s="1810"/>
      <c r="AG25" s="1810"/>
      <c r="AH25" s="1810"/>
      <c r="AI25" s="1810"/>
      <c r="AJ25" s="1810"/>
      <c r="AK25" s="1810"/>
      <c r="AL25" s="1810"/>
      <c r="AM25" s="1810"/>
      <c r="AN25" s="1810"/>
      <c r="AO25" s="1810"/>
      <c r="AP25" s="1810"/>
      <c r="AQ25" s="1810"/>
      <c r="AR25" s="1810"/>
      <c r="AS25" s="1810"/>
      <c r="AT25" s="1810"/>
      <c r="AU25" s="1810"/>
      <c r="AV25" s="1810"/>
      <c r="AW25" s="1810"/>
      <c r="AX25" s="1810"/>
      <c r="AY25" s="1810"/>
      <c r="AZ25" s="1810"/>
      <c r="BA25" s="1810"/>
      <c r="BB25" s="1810"/>
      <c r="BC25" s="1810"/>
      <c r="BD25" s="1810"/>
      <c r="BE25" s="1810"/>
      <c r="BF25" s="1810"/>
      <c r="BG25" s="1810"/>
      <c r="BH25" s="1810"/>
      <c r="BI25" s="1810"/>
      <c r="BJ25" s="1810"/>
      <c r="BK25" s="1810"/>
      <c r="BL25" s="1810"/>
      <c r="BM25" s="1811"/>
      <c r="BP25" s="1553"/>
      <c r="BQ25" s="1554"/>
      <c r="BR25" s="1554"/>
      <c r="BS25" s="1554"/>
      <c r="BT25" s="1810"/>
      <c r="BU25" s="1810"/>
      <c r="BV25" s="1810"/>
      <c r="BW25" s="1810"/>
      <c r="BX25" s="1810"/>
      <c r="BY25" s="1810"/>
      <c r="BZ25" s="1810"/>
      <c r="CA25" s="1810"/>
      <c r="CB25" s="1810"/>
      <c r="CC25" s="1810"/>
      <c r="CD25" s="1810"/>
      <c r="CE25" s="1810"/>
      <c r="CF25" s="1810"/>
      <c r="CG25" s="1810"/>
      <c r="CH25" s="1810"/>
      <c r="CI25" s="1810"/>
      <c r="CJ25" s="1810"/>
      <c r="CK25" s="1810"/>
      <c r="CL25" s="1810"/>
      <c r="CM25" s="1810"/>
      <c r="CN25" s="1810"/>
      <c r="CO25" s="1810"/>
      <c r="CP25" s="1810"/>
      <c r="CQ25" s="1810"/>
      <c r="CR25" s="1810"/>
      <c r="CS25" s="1810"/>
      <c r="CT25" s="1810"/>
      <c r="CU25" s="1810"/>
      <c r="CV25" s="1810"/>
      <c r="CW25" s="1810"/>
      <c r="CX25" s="1810"/>
      <c r="CY25" s="1810"/>
      <c r="CZ25" s="1810"/>
      <c r="DA25" s="1810"/>
      <c r="DB25" s="1810"/>
      <c r="DC25" s="1810"/>
      <c r="DD25" s="1810"/>
      <c r="DE25" s="1810"/>
      <c r="DF25" s="1810"/>
      <c r="DG25" s="1810"/>
      <c r="DH25" s="1810"/>
      <c r="DI25" s="1810"/>
      <c r="DJ25" s="1810"/>
      <c r="DK25" s="1810"/>
      <c r="DL25" s="1810"/>
      <c r="DM25" s="1810"/>
      <c r="DN25" s="1810"/>
      <c r="DO25" s="1810"/>
      <c r="DP25" s="1810"/>
      <c r="DQ25" s="1810"/>
      <c r="DR25" s="1810"/>
      <c r="DS25" s="1810"/>
      <c r="DT25" s="1810"/>
      <c r="DU25" s="1810"/>
      <c r="DV25" s="1810"/>
      <c r="DW25" s="1810"/>
      <c r="DX25" s="1810"/>
      <c r="DY25" s="1810"/>
      <c r="DZ25" s="1810"/>
      <c r="EA25" s="1811"/>
    </row>
    <row r="26" spans="2:167" ht="15" customHeight="1" x14ac:dyDescent="0.25">
      <c r="B26" s="1905" t="s">
        <v>626</v>
      </c>
      <c r="C26" s="1906"/>
      <c r="D26" s="1906"/>
      <c r="E26" s="1907"/>
      <c r="F26" s="1730" t="s">
        <v>78</v>
      </c>
      <c r="G26" s="1731"/>
      <c r="H26" s="1731"/>
      <c r="I26" s="1731"/>
      <c r="J26" s="1731"/>
      <c r="K26" s="68"/>
      <c r="L26" s="69"/>
      <c r="M26" s="69"/>
      <c r="N26" s="69"/>
      <c r="O26" s="69"/>
      <c r="P26" s="69"/>
      <c r="Q26" s="70" t="s">
        <v>0</v>
      </c>
      <c r="R26" s="1730" t="s">
        <v>79</v>
      </c>
      <c r="S26" s="1731"/>
      <c r="T26" s="1731"/>
      <c r="U26" s="1731"/>
      <c r="V26" s="1731"/>
      <c r="W26" s="68"/>
      <c r="X26" s="69"/>
      <c r="Y26" s="69"/>
      <c r="Z26" s="69"/>
      <c r="AA26" s="69"/>
      <c r="AB26" s="69"/>
      <c r="AC26" s="70" t="s">
        <v>0</v>
      </c>
      <c r="AD26" s="1730" t="s">
        <v>131</v>
      </c>
      <c r="AE26" s="1731"/>
      <c r="AF26" s="1731"/>
      <c r="AG26" s="1731"/>
      <c r="AH26" s="1731"/>
      <c r="AI26" s="68"/>
      <c r="AJ26" s="69"/>
      <c r="AK26" s="69"/>
      <c r="AL26" s="69"/>
      <c r="AM26" s="69"/>
      <c r="AN26" s="69"/>
      <c r="AO26" s="70" t="s">
        <v>0</v>
      </c>
      <c r="AP26" s="1730" t="s">
        <v>166</v>
      </c>
      <c r="AQ26" s="1731"/>
      <c r="AR26" s="1731"/>
      <c r="AS26" s="1731"/>
      <c r="AT26" s="1731"/>
      <c r="AU26" s="68"/>
      <c r="AV26" s="69"/>
      <c r="AW26" s="69"/>
      <c r="AX26" s="69"/>
      <c r="AY26" s="69"/>
      <c r="AZ26" s="69"/>
      <c r="BA26" s="70" t="s">
        <v>0</v>
      </c>
      <c r="BB26" s="1730" t="s">
        <v>167</v>
      </c>
      <c r="BC26" s="1731"/>
      <c r="BD26" s="1731"/>
      <c r="BE26" s="1731"/>
      <c r="BF26" s="1731"/>
      <c r="BG26" s="68"/>
      <c r="BH26" s="69"/>
      <c r="BI26" s="69"/>
      <c r="BJ26" s="69"/>
      <c r="BK26" s="69"/>
      <c r="BL26" s="69"/>
      <c r="BM26" s="70" t="s">
        <v>0</v>
      </c>
      <c r="BP26" s="1905" t="s">
        <v>626</v>
      </c>
      <c r="BQ26" s="1906"/>
      <c r="BR26" s="1906"/>
      <c r="BS26" s="1907"/>
      <c r="BT26" s="1730" t="s">
        <v>78</v>
      </c>
      <c r="BU26" s="1731"/>
      <c r="BV26" s="1731"/>
      <c r="BW26" s="1731"/>
      <c r="BX26" s="1731"/>
      <c r="BY26" s="68"/>
      <c r="BZ26" s="69"/>
      <c r="CA26" s="69"/>
      <c r="CB26" s="69"/>
      <c r="CC26" s="69"/>
      <c r="CD26" s="69"/>
      <c r="CE26" s="70" t="s">
        <v>0</v>
      </c>
      <c r="CF26" s="1730" t="s">
        <v>79</v>
      </c>
      <c r="CG26" s="1731"/>
      <c r="CH26" s="1731"/>
      <c r="CI26" s="1731"/>
      <c r="CJ26" s="1731"/>
      <c r="CK26" s="68"/>
      <c r="CL26" s="69"/>
      <c r="CM26" s="69"/>
      <c r="CN26" s="69"/>
      <c r="CO26" s="69"/>
      <c r="CP26" s="69"/>
      <c r="CQ26" s="70" t="s">
        <v>0</v>
      </c>
      <c r="CR26" s="1730" t="s">
        <v>131</v>
      </c>
      <c r="CS26" s="1731"/>
      <c r="CT26" s="1731"/>
      <c r="CU26" s="1731"/>
      <c r="CV26" s="1731"/>
      <c r="CW26" s="68"/>
      <c r="CX26" s="69"/>
      <c r="CY26" s="69"/>
      <c r="CZ26" s="69"/>
      <c r="DA26" s="69"/>
      <c r="DB26" s="69"/>
      <c r="DC26" s="70" t="s">
        <v>0</v>
      </c>
      <c r="DD26" s="1730" t="s">
        <v>166</v>
      </c>
      <c r="DE26" s="1731"/>
      <c r="DF26" s="1731"/>
      <c r="DG26" s="1731"/>
      <c r="DH26" s="1731"/>
      <c r="DI26" s="68"/>
      <c r="DJ26" s="69"/>
      <c r="DK26" s="69"/>
      <c r="DL26" s="69"/>
      <c r="DM26" s="69"/>
      <c r="DN26" s="69"/>
      <c r="DO26" s="70" t="s">
        <v>0</v>
      </c>
      <c r="DP26" s="1730" t="s">
        <v>167</v>
      </c>
      <c r="DQ26" s="1731"/>
      <c r="DR26" s="1731"/>
      <c r="DS26" s="1731"/>
      <c r="DT26" s="1731"/>
      <c r="DU26" s="68"/>
      <c r="DV26" s="69"/>
      <c r="DW26" s="69"/>
      <c r="DX26" s="69"/>
      <c r="DY26" s="69"/>
      <c r="DZ26" s="69"/>
      <c r="EA26" s="70" t="s">
        <v>0</v>
      </c>
    </row>
    <row r="27" spans="2:167" ht="29.25" customHeight="1" x14ac:dyDescent="0.25">
      <c r="B27" s="1908"/>
      <c r="C27" s="1909"/>
      <c r="D27" s="1909"/>
      <c r="E27" s="1910"/>
      <c r="F27" s="1732"/>
      <c r="G27" s="1733"/>
      <c r="H27" s="1733"/>
      <c r="I27" s="1733"/>
      <c r="J27" s="1733"/>
      <c r="K27" s="1579">
        <f>data4!$CY$2</f>
        <v>0</v>
      </c>
      <c r="L27" s="1580"/>
      <c r="M27" s="1580"/>
      <c r="N27" s="1580"/>
      <c r="O27" s="1580"/>
      <c r="P27" s="1580"/>
      <c r="Q27" s="1581"/>
      <c r="R27" s="1732"/>
      <c r="S27" s="1733"/>
      <c r="T27" s="1733"/>
      <c r="U27" s="1733"/>
      <c r="V27" s="1733"/>
      <c r="W27" s="1579">
        <f>data4!$CZ$2</f>
        <v>0</v>
      </c>
      <c r="X27" s="1580"/>
      <c r="Y27" s="1580"/>
      <c r="Z27" s="1580"/>
      <c r="AA27" s="1580"/>
      <c r="AB27" s="1580"/>
      <c r="AC27" s="1581"/>
      <c r="AD27" s="1732"/>
      <c r="AE27" s="1733"/>
      <c r="AF27" s="1733"/>
      <c r="AG27" s="1733"/>
      <c r="AH27" s="1733"/>
      <c r="AI27" s="1579">
        <f>data4!$DA$2</f>
        <v>0</v>
      </c>
      <c r="AJ27" s="1580"/>
      <c r="AK27" s="1580"/>
      <c r="AL27" s="1580"/>
      <c r="AM27" s="1580"/>
      <c r="AN27" s="1580"/>
      <c r="AO27" s="1581"/>
      <c r="AP27" s="1732"/>
      <c r="AQ27" s="1733"/>
      <c r="AR27" s="1733"/>
      <c r="AS27" s="1733"/>
      <c r="AT27" s="1733"/>
      <c r="AU27" s="1579">
        <f>data4!$DB$2</f>
        <v>0</v>
      </c>
      <c r="AV27" s="1580"/>
      <c r="AW27" s="1580"/>
      <c r="AX27" s="1580"/>
      <c r="AY27" s="1580"/>
      <c r="AZ27" s="1580"/>
      <c r="BA27" s="1581"/>
      <c r="BB27" s="1732"/>
      <c r="BC27" s="1733"/>
      <c r="BD27" s="1733"/>
      <c r="BE27" s="1733"/>
      <c r="BF27" s="1733"/>
      <c r="BG27" s="1579">
        <f>data4!$DC$2</f>
        <v>0</v>
      </c>
      <c r="BH27" s="1580"/>
      <c r="BI27" s="1580"/>
      <c r="BJ27" s="1580"/>
      <c r="BK27" s="1580"/>
      <c r="BL27" s="1580"/>
      <c r="BM27" s="1581"/>
      <c r="BP27" s="1908"/>
      <c r="BQ27" s="1909"/>
      <c r="BR27" s="1909"/>
      <c r="BS27" s="1910"/>
      <c r="BT27" s="1732"/>
      <c r="BU27" s="1733"/>
      <c r="BV27" s="1733"/>
      <c r="BW27" s="1733"/>
      <c r="BX27" s="1733"/>
      <c r="BY27" s="1579">
        <f>data4!$CY$2</f>
        <v>0</v>
      </c>
      <c r="BZ27" s="1580"/>
      <c r="CA27" s="1580"/>
      <c r="CB27" s="1580"/>
      <c r="CC27" s="1580"/>
      <c r="CD27" s="1580"/>
      <c r="CE27" s="1581"/>
      <c r="CF27" s="1732"/>
      <c r="CG27" s="1733"/>
      <c r="CH27" s="1733"/>
      <c r="CI27" s="1733"/>
      <c r="CJ27" s="1733"/>
      <c r="CK27" s="1579">
        <f>data4!$CZ$2</f>
        <v>0</v>
      </c>
      <c r="CL27" s="1580"/>
      <c r="CM27" s="1580"/>
      <c r="CN27" s="1580"/>
      <c r="CO27" s="1580"/>
      <c r="CP27" s="1580"/>
      <c r="CQ27" s="1581"/>
      <c r="CR27" s="1732"/>
      <c r="CS27" s="1733"/>
      <c r="CT27" s="1733"/>
      <c r="CU27" s="1733"/>
      <c r="CV27" s="1733"/>
      <c r="CW27" s="1579">
        <f>data4!$DA$2</f>
        <v>0</v>
      </c>
      <c r="CX27" s="1580"/>
      <c r="CY27" s="1580"/>
      <c r="CZ27" s="1580"/>
      <c r="DA27" s="1580"/>
      <c r="DB27" s="1580"/>
      <c r="DC27" s="1581"/>
      <c r="DD27" s="1732"/>
      <c r="DE27" s="1733"/>
      <c r="DF27" s="1733"/>
      <c r="DG27" s="1733"/>
      <c r="DH27" s="1733"/>
      <c r="DI27" s="1579">
        <f>data4!$DB$2</f>
        <v>0</v>
      </c>
      <c r="DJ27" s="1580"/>
      <c r="DK27" s="1580"/>
      <c r="DL27" s="1580"/>
      <c r="DM27" s="1580"/>
      <c r="DN27" s="1580"/>
      <c r="DO27" s="1581"/>
      <c r="DP27" s="1732"/>
      <c r="DQ27" s="1733"/>
      <c r="DR27" s="1733"/>
      <c r="DS27" s="1733"/>
      <c r="DT27" s="1733"/>
      <c r="DU27" s="1579">
        <f>data4!$DC$2</f>
        <v>0</v>
      </c>
      <c r="DV27" s="1580"/>
      <c r="DW27" s="1580"/>
      <c r="DX27" s="1580"/>
      <c r="DY27" s="1580"/>
      <c r="DZ27" s="1580"/>
      <c r="EA27" s="1581"/>
      <c r="FK27" s="71"/>
    </row>
    <row r="28" spans="2:167" ht="11.25" customHeight="1" x14ac:dyDescent="0.25">
      <c r="B28" s="1357" t="s">
        <v>132</v>
      </c>
      <c r="C28" s="1358"/>
      <c r="D28" s="1358"/>
      <c r="E28" s="1359"/>
      <c r="F28" s="1758" t="s">
        <v>134</v>
      </c>
      <c r="G28" s="1759"/>
      <c r="H28" s="1759"/>
      <c r="I28" s="1759"/>
      <c r="J28" s="1759"/>
      <c r="K28" s="1576">
        <f>data4!$DF$2</f>
        <v>0</v>
      </c>
      <c r="L28" s="1577"/>
      <c r="M28" s="1577"/>
      <c r="N28" s="1577"/>
      <c r="O28" s="1577"/>
      <c r="P28" s="1577"/>
      <c r="Q28" s="1578"/>
      <c r="R28" s="1758" t="s">
        <v>135</v>
      </c>
      <c r="S28" s="1759"/>
      <c r="T28" s="1759"/>
      <c r="U28" s="1759"/>
      <c r="V28" s="1787"/>
      <c r="W28" s="1749" t="s">
        <v>67</v>
      </c>
      <c r="X28" s="1750"/>
      <c r="Y28" s="1750"/>
      <c r="Z28" s="1750"/>
      <c r="AA28" s="1750"/>
      <c r="AB28" s="1750" t="s">
        <v>137</v>
      </c>
      <c r="AC28" s="1750"/>
      <c r="AD28" s="1750"/>
      <c r="AE28" s="1750"/>
      <c r="AF28" s="1773" t="s">
        <v>68</v>
      </c>
      <c r="AG28" s="1773"/>
      <c r="AH28" s="1773"/>
      <c r="AI28" s="1774"/>
      <c r="AJ28" s="1737" t="s">
        <v>138</v>
      </c>
      <c r="AK28" s="1738"/>
      <c r="AL28" s="1738"/>
      <c r="AM28" s="1738"/>
      <c r="AN28" s="1738"/>
      <c r="AO28" s="1739"/>
      <c r="AP28" s="1743">
        <f>data4!$DN$2</f>
        <v>0</v>
      </c>
      <c r="AQ28" s="1744"/>
      <c r="AR28" s="1744"/>
      <c r="AS28" s="1744"/>
      <c r="AT28" s="1744"/>
      <c r="AU28" s="1745"/>
      <c r="AV28" s="1737" t="s">
        <v>140</v>
      </c>
      <c r="AW28" s="1738"/>
      <c r="AX28" s="1738"/>
      <c r="AY28" s="1738"/>
      <c r="AZ28" s="1738"/>
      <c r="BA28" s="1739"/>
      <c r="BB28" s="1627" t="s">
        <v>70</v>
      </c>
      <c r="BC28" s="1628"/>
      <c r="BD28" s="1628"/>
      <c r="BE28" s="1628"/>
      <c r="BF28" s="1628"/>
      <c r="BG28" s="1628"/>
      <c r="BH28" s="1628"/>
      <c r="BI28" s="1628"/>
      <c r="BJ28" s="1628"/>
      <c r="BK28" s="1628"/>
      <c r="BL28" s="1628"/>
      <c r="BM28" s="1629"/>
      <c r="BP28" s="1357" t="s">
        <v>132</v>
      </c>
      <c r="BQ28" s="1358"/>
      <c r="BR28" s="1358"/>
      <c r="BS28" s="1359"/>
      <c r="BT28" s="1758" t="s">
        <v>134</v>
      </c>
      <c r="BU28" s="1759"/>
      <c r="BV28" s="1759"/>
      <c r="BW28" s="1759"/>
      <c r="BX28" s="1759"/>
      <c r="BY28" s="1576">
        <f>data4!$DF$2</f>
        <v>0</v>
      </c>
      <c r="BZ28" s="1577"/>
      <c r="CA28" s="1577"/>
      <c r="CB28" s="1577"/>
      <c r="CC28" s="1577"/>
      <c r="CD28" s="1577"/>
      <c r="CE28" s="1578"/>
      <c r="CF28" s="1758" t="s">
        <v>135</v>
      </c>
      <c r="CG28" s="1759"/>
      <c r="CH28" s="1759"/>
      <c r="CI28" s="1759"/>
      <c r="CJ28" s="1787"/>
      <c r="CK28" s="1749" t="s">
        <v>67</v>
      </c>
      <c r="CL28" s="1750"/>
      <c r="CM28" s="1750"/>
      <c r="CN28" s="1750"/>
      <c r="CO28" s="1750"/>
      <c r="CP28" s="1750" t="s">
        <v>137</v>
      </c>
      <c r="CQ28" s="1750"/>
      <c r="CR28" s="1750"/>
      <c r="CS28" s="1750"/>
      <c r="CT28" s="1773" t="s">
        <v>68</v>
      </c>
      <c r="CU28" s="1773"/>
      <c r="CV28" s="1773"/>
      <c r="CW28" s="1774"/>
      <c r="CX28" s="1737" t="s">
        <v>138</v>
      </c>
      <c r="CY28" s="1738"/>
      <c r="CZ28" s="1738"/>
      <c r="DA28" s="1738"/>
      <c r="DB28" s="1738"/>
      <c r="DC28" s="1739"/>
      <c r="DD28" s="1743">
        <f>data4!$DN$2</f>
        <v>0</v>
      </c>
      <c r="DE28" s="1744"/>
      <c r="DF28" s="1744"/>
      <c r="DG28" s="1744"/>
      <c r="DH28" s="1744"/>
      <c r="DI28" s="1745"/>
      <c r="DJ28" s="1737" t="s">
        <v>140</v>
      </c>
      <c r="DK28" s="1738"/>
      <c r="DL28" s="1738"/>
      <c r="DM28" s="1738"/>
      <c r="DN28" s="1738"/>
      <c r="DO28" s="1739"/>
      <c r="DP28" s="1627" t="s">
        <v>70</v>
      </c>
      <c r="DQ28" s="1628"/>
      <c r="DR28" s="1628"/>
      <c r="DS28" s="1628"/>
      <c r="DT28" s="1628"/>
      <c r="DU28" s="1628"/>
      <c r="DV28" s="1628"/>
      <c r="DW28" s="1628"/>
      <c r="DX28" s="1628"/>
      <c r="DY28" s="1628"/>
      <c r="DZ28" s="1628"/>
      <c r="EA28" s="1629"/>
    </row>
    <row r="29" spans="2:167" ht="21.75" customHeight="1" x14ac:dyDescent="0.25">
      <c r="B29" s="1762"/>
      <c r="C29" s="1763"/>
      <c r="D29" s="1763"/>
      <c r="E29" s="1764"/>
      <c r="F29" s="1760"/>
      <c r="G29" s="1761"/>
      <c r="H29" s="1761"/>
      <c r="I29" s="1761"/>
      <c r="J29" s="1761"/>
      <c r="K29" s="1579"/>
      <c r="L29" s="1580"/>
      <c r="M29" s="1580"/>
      <c r="N29" s="1580"/>
      <c r="O29" s="1580"/>
      <c r="P29" s="1580"/>
      <c r="Q29" s="1581"/>
      <c r="R29" s="1760"/>
      <c r="S29" s="1761"/>
      <c r="T29" s="1761"/>
      <c r="U29" s="1761"/>
      <c r="V29" s="1788"/>
      <c r="W29" s="1771">
        <f>data4!$DH$2</f>
        <v>0</v>
      </c>
      <c r="X29" s="1772"/>
      <c r="Y29" s="1772"/>
      <c r="Z29" s="1772"/>
      <c r="AA29" s="1772"/>
      <c r="AB29" s="1772">
        <f>data4!$DJ$2</f>
        <v>0</v>
      </c>
      <c r="AC29" s="1772"/>
      <c r="AD29" s="1772"/>
      <c r="AE29" s="1772"/>
      <c r="AF29" s="1807">
        <f>data4!$DL$2</f>
        <v>0</v>
      </c>
      <c r="AG29" s="1807"/>
      <c r="AH29" s="1807"/>
      <c r="AI29" s="1808"/>
      <c r="AJ29" s="1740"/>
      <c r="AK29" s="1741"/>
      <c r="AL29" s="1741"/>
      <c r="AM29" s="1741"/>
      <c r="AN29" s="1741"/>
      <c r="AO29" s="1742"/>
      <c r="AP29" s="1746"/>
      <c r="AQ29" s="1747"/>
      <c r="AR29" s="1747"/>
      <c r="AS29" s="1747"/>
      <c r="AT29" s="1747"/>
      <c r="AU29" s="1748"/>
      <c r="AV29" s="1740"/>
      <c r="AW29" s="1741"/>
      <c r="AX29" s="1741"/>
      <c r="AY29" s="1741"/>
      <c r="AZ29" s="1741"/>
      <c r="BA29" s="1742"/>
      <c r="BB29" s="1734">
        <f>data4!$DP$2</f>
        <v>0</v>
      </c>
      <c r="BC29" s="1735"/>
      <c r="BD29" s="1735"/>
      <c r="BE29" s="1735"/>
      <c r="BF29" s="1735"/>
      <c r="BG29" s="1735"/>
      <c r="BH29" s="1735"/>
      <c r="BI29" s="1735"/>
      <c r="BJ29" s="1735"/>
      <c r="BK29" s="1735"/>
      <c r="BL29" s="1735"/>
      <c r="BM29" s="1736"/>
      <c r="BP29" s="1762"/>
      <c r="BQ29" s="1763"/>
      <c r="BR29" s="1763"/>
      <c r="BS29" s="1764"/>
      <c r="BT29" s="1760"/>
      <c r="BU29" s="1761"/>
      <c r="BV29" s="1761"/>
      <c r="BW29" s="1761"/>
      <c r="BX29" s="1761"/>
      <c r="BY29" s="1579"/>
      <c r="BZ29" s="1580"/>
      <c r="CA29" s="1580"/>
      <c r="CB29" s="1580"/>
      <c r="CC29" s="1580"/>
      <c r="CD29" s="1580"/>
      <c r="CE29" s="1581"/>
      <c r="CF29" s="1760"/>
      <c r="CG29" s="1761"/>
      <c r="CH29" s="1761"/>
      <c r="CI29" s="1761"/>
      <c r="CJ29" s="1788"/>
      <c r="CK29" s="1771">
        <f>data4!$DH$2</f>
        <v>0</v>
      </c>
      <c r="CL29" s="1772"/>
      <c r="CM29" s="1772"/>
      <c r="CN29" s="1772"/>
      <c r="CO29" s="1772"/>
      <c r="CP29" s="1772">
        <f>data4!$DJ$2</f>
        <v>0</v>
      </c>
      <c r="CQ29" s="1772"/>
      <c r="CR29" s="1772"/>
      <c r="CS29" s="1772"/>
      <c r="CT29" s="1807">
        <f>data4!$DL$2</f>
        <v>0</v>
      </c>
      <c r="CU29" s="1807"/>
      <c r="CV29" s="1807"/>
      <c r="CW29" s="1808"/>
      <c r="CX29" s="1740"/>
      <c r="CY29" s="1741"/>
      <c r="CZ29" s="1741"/>
      <c r="DA29" s="1741"/>
      <c r="DB29" s="1741"/>
      <c r="DC29" s="1742"/>
      <c r="DD29" s="1746"/>
      <c r="DE29" s="1747"/>
      <c r="DF29" s="1747"/>
      <c r="DG29" s="1747"/>
      <c r="DH29" s="1747"/>
      <c r="DI29" s="1748"/>
      <c r="DJ29" s="1740"/>
      <c r="DK29" s="1741"/>
      <c r="DL29" s="1741"/>
      <c r="DM29" s="1741"/>
      <c r="DN29" s="1741"/>
      <c r="DO29" s="1742"/>
      <c r="DP29" s="1734">
        <f>data4!$DP$2</f>
        <v>0</v>
      </c>
      <c r="DQ29" s="1735"/>
      <c r="DR29" s="1735"/>
      <c r="DS29" s="1735"/>
      <c r="DT29" s="1735"/>
      <c r="DU29" s="1735"/>
      <c r="DV29" s="1735"/>
      <c r="DW29" s="1735"/>
      <c r="DX29" s="1735"/>
      <c r="DY29" s="1735"/>
      <c r="DZ29" s="1735"/>
      <c r="EA29" s="1736"/>
    </row>
    <row r="30" spans="2:167" ht="11.25" customHeight="1" x14ac:dyDescent="0.25">
      <c r="B30" s="1762"/>
      <c r="C30" s="1763"/>
      <c r="D30" s="1763"/>
      <c r="E30" s="1764"/>
      <c r="F30" s="1758" t="s">
        <v>133</v>
      </c>
      <c r="G30" s="1759"/>
      <c r="H30" s="1759"/>
      <c r="I30" s="1759"/>
      <c r="J30" s="1759"/>
      <c r="K30" s="68"/>
      <c r="L30" s="69"/>
      <c r="M30" s="69"/>
      <c r="N30" s="69"/>
      <c r="O30" s="69"/>
      <c r="P30" s="69"/>
      <c r="Q30" s="70" t="s">
        <v>0</v>
      </c>
      <c r="R30" s="1758" t="s">
        <v>136</v>
      </c>
      <c r="S30" s="1759"/>
      <c r="T30" s="1759"/>
      <c r="U30" s="1759"/>
      <c r="V30" s="1787"/>
      <c r="W30" s="1749" t="s">
        <v>67</v>
      </c>
      <c r="X30" s="1750"/>
      <c r="Y30" s="1750"/>
      <c r="Z30" s="1750"/>
      <c r="AA30" s="1750"/>
      <c r="AB30" s="1750" t="s">
        <v>137</v>
      </c>
      <c r="AC30" s="1750"/>
      <c r="AD30" s="1750"/>
      <c r="AE30" s="1750"/>
      <c r="AF30" s="1773" t="s">
        <v>68</v>
      </c>
      <c r="AG30" s="1773"/>
      <c r="AH30" s="1773"/>
      <c r="AI30" s="1774"/>
      <c r="AJ30" s="1737" t="s">
        <v>139</v>
      </c>
      <c r="AK30" s="1738"/>
      <c r="AL30" s="1738"/>
      <c r="AM30" s="1738"/>
      <c r="AN30" s="1738"/>
      <c r="AO30" s="1739"/>
      <c r="AP30" s="1743">
        <f>data4!$DO$2</f>
        <v>0</v>
      </c>
      <c r="AQ30" s="1744"/>
      <c r="AR30" s="1744"/>
      <c r="AS30" s="1744"/>
      <c r="AT30" s="1744"/>
      <c r="AU30" s="1745"/>
      <c r="AV30" s="1737" t="s">
        <v>141</v>
      </c>
      <c r="AW30" s="1738"/>
      <c r="AX30" s="1738"/>
      <c r="AY30" s="1738"/>
      <c r="AZ30" s="1738"/>
      <c r="BA30" s="1739"/>
      <c r="BB30" s="1627" t="s">
        <v>70</v>
      </c>
      <c r="BC30" s="1628"/>
      <c r="BD30" s="1628"/>
      <c r="BE30" s="1628"/>
      <c r="BF30" s="1628"/>
      <c r="BG30" s="1628"/>
      <c r="BH30" s="1628"/>
      <c r="BI30" s="1628"/>
      <c r="BJ30" s="1628"/>
      <c r="BK30" s="1628"/>
      <c r="BL30" s="1628"/>
      <c r="BM30" s="1629"/>
      <c r="BP30" s="1762"/>
      <c r="BQ30" s="1763"/>
      <c r="BR30" s="1763"/>
      <c r="BS30" s="1764"/>
      <c r="BT30" s="1758" t="s">
        <v>133</v>
      </c>
      <c r="BU30" s="1759"/>
      <c r="BV30" s="1759"/>
      <c r="BW30" s="1759"/>
      <c r="BX30" s="1759"/>
      <c r="BY30" s="68"/>
      <c r="BZ30" s="69"/>
      <c r="CA30" s="69"/>
      <c r="CB30" s="69"/>
      <c r="CC30" s="69"/>
      <c r="CD30" s="69"/>
      <c r="CE30" s="70" t="s">
        <v>0</v>
      </c>
      <c r="CF30" s="1758" t="s">
        <v>136</v>
      </c>
      <c r="CG30" s="1759"/>
      <c r="CH30" s="1759"/>
      <c r="CI30" s="1759"/>
      <c r="CJ30" s="1787"/>
      <c r="CK30" s="1749" t="s">
        <v>67</v>
      </c>
      <c r="CL30" s="1750"/>
      <c r="CM30" s="1750"/>
      <c r="CN30" s="1750"/>
      <c r="CO30" s="1750"/>
      <c r="CP30" s="1750" t="s">
        <v>137</v>
      </c>
      <c r="CQ30" s="1750"/>
      <c r="CR30" s="1750"/>
      <c r="CS30" s="1750"/>
      <c r="CT30" s="1773" t="s">
        <v>68</v>
      </c>
      <c r="CU30" s="1773"/>
      <c r="CV30" s="1773"/>
      <c r="CW30" s="1774"/>
      <c r="CX30" s="1737" t="s">
        <v>139</v>
      </c>
      <c r="CY30" s="1738"/>
      <c r="CZ30" s="1738"/>
      <c r="DA30" s="1738"/>
      <c r="DB30" s="1738"/>
      <c r="DC30" s="1739"/>
      <c r="DD30" s="1743">
        <f>data4!$DO$2</f>
        <v>0</v>
      </c>
      <c r="DE30" s="1744"/>
      <c r="DF30" s="1744"/>
      <c r="DG30" s="1744"/>
      <c r="DH30" s="1744"/>
      <c r="DI30" s="1745"/>
      <c r="DJ30" s="1737" t="s">
        <v>141</v>
      </c>
      <c r="DK30" s="1738"/>
      <c r="DL30" s="1738"/>
      <c r="DM30" s="1738"/>
      <c r="DN30" s="1738"/>
      <c r="DO30" s="1739"/>
      <c r="DP30" s="1627" t="s">
        <v>70</v>
      </c>
      <c r="DQ30" s="1628"/>
      <c r="DR30" s="1628"/>
      <c r="DS30" s="1628"/>
      <c r="DT30" s="1628"/>
      <c r="DU30" s="1628"/>
      <c r="DV30" s="1628"/>
      <c r="DW30" s="1628"/>
      <c r="DX30" s="1628"/>
      <c r="DY30" s="1628"/>
      <c r="DZ30" s="1628"/>
      <c r="EA30" s="1629"/>
    </row>
    <row r="31" spans="2:167" ht="21.75" customHeight="1" x14ac:dyDescent="0.25">
      <c r="B31" s="1765"/>
      <c r="C31" s="1766"/>
      <c r="D31" s="1766"/>
      <c r="E31" s="1767"/>
      <c r="F31" s="1760"/>
      <c r="G31" s="1761"/>
      <c r="H31" s="1761"/>
      <c r="I31" s="1761"/>
      <c r="J31" s="1761"/>
      <c r="K31" s="1784">
        <f>data4!$DG$2</f>
        <v>0</v>
      </c>
      <c r="L31" s="1785"/>
      <c r="M31" s="1785"/>
      <c r="N31" s="1785"/>
      <c r="O31" s="1785"/>
      <c r="P31" s="1785"/>
      <c r="Q31" s="1786"/>
      <c r="R31" s="1760"/>
      <c r="S31" s="1761"/>
      <c r="T31" s="1761"/>
      <c r="U31" s="1761"/>
      <c r="V31" s="1788"/>
      <c r="W31" s="1771">
        <f>data4!$DI$2</f>
        <v>0</v>
      </c>
      <c r="X31" s="1772"/>
      <c r="Y31" s="1772"/>
      <c r="Z31" s="1772"/>
      <c r="AA31" s="1772"/>
      <c r="AB31" s="1772">
        <f>data4!$DK$2</f>
        <v>0</v>
      </c>
      <c r="AC31" s="1772"/>
      <c r="AD31" s="1772"/>
      <c r="AE31" s="1772"/>
      <c r="AF31" s="1807">
        <f>data4!$DM$2</f>
        <v>0</v>
      </c>
      <c r="AG31" s="1807"/>
      <c r="AH31" s="1807"/>
      <c r="AI31" s="1808"/>
      <c r="AJ31" s="1740"/>
      <c r="AK31" s="1741"/>
      <c r="AL31" s="1741"/>
      <c r="AM31" s="1741"/>
      <c r="AN31" s="1741"/>
      <c r="AO31" s="1742"/>
      <c r="AP31" s="1746"/>
      <c r="AQ31" s="1747"/>
      <c r="AR31" s="1747"/>
      <c r="AS31" s="1747"/>
      <c r="AT31" s="1747"/>
      <c r="AU31" s="1748"/>
      <c r="AV31" s="1740"/>
      <c r="AW31" s="1741"/>
      <c r="AX31" s="1741"/>
      <c r="AY31" s="1741"/>
      <c r="AZ31" s="1741"/>
      <c r="BA31" s="1742"/>
      <c r="BB31" s="1734">
        <f>data4!$DQ$2</f>
        <v>0</v>
      </c>
      <c r="BC31" s="1735"/>
      <c r="BD31" s="1735"/>
      <c r="BE31" s="1735"/>
      <c r="BF31" s="1735"/>
      <c r="BG31" s="1735"/>
      <c r="BH31" s="1735"/>
      <c r="BI31" s="1735"/>
      <c r="BJ31" s="1735"/>
      <c r="BK31" s="1735"/>
      <c r="BL31" s="1735"/>
      <c r="BM31" s="1736"/>
      <c r="BP31" s="1765"/>
      <c r="BQ31" s="1766"/>
      <c r="BR31" s="1766"/>
      <c r="BS31" s="1767"/>
      <c r="BT31" s="1760"/>
      <c r="BU31" s="1761"/>
      <c r="BV31" s="1761"/>
      <c r="BW31" s="1761"/>
      <c r="BX31" s="1761"/>
      <c r="BY31" s="1784">
        <f>data4!$DG$2</f>
        <v>0</v>
      </c>
      <c r="BZ31" s="1785"/>
      <c r="CA31" s="1785"/>
      <c r="CB31" s="1785"/>
      <c r="CC31" s="1785"/>
      <c r="CD31" s="1785"/>
      <c r="CE31" s="1786"/>
      <c r="CF31" s="1760"/>
      <c r="CG31" s="1761"/>
      <c r="CH31" s="1761"/>
      <c r="CI31" s="1761"/>
      <c r="CJ31" s="1788"/>
      <c r="CK31" s="1771">
        <f>data4!$DI$2</f>
        <v>0</v>
      </c>
      <c r="CL31" s="1772"/>
      <c r="CM31" s="1772"/>
      <c r="CN31" s="1772"/>
      <c r="CO31" s="1772"/>
      <c r="CP31" s="1772">
        <f>data4!$DK$2</f>
        <v>0</v>
      </c>
      <c r="CQ31" s="1772"/>
      <c r="CR31" s="1772"/>
      <c r="CS31" s="1772"/>
      <c r="CT31" s="1807">
        <f>data4!$DM$2</f>
        <v>0</v>
      </c>
      <c r="CU31" s="1807"/>
      <c r="CV31" s="1807"/>
      <c r="CW31" s="1808"/>
      <c r="CX31" s="1740"/>
      <c r="CY31" s="1741"/>
      <c r="CZ31" s="1741"/>
      <c r="DA31" s="1741"/>
      <c r="DB31" s="1741"/>
      <c r="DC31" s="1742"/>
      <c r="DD31" s="1746"/>
      <c r="DE31" s="1747"/>
      <c r="DF31" s="1747"/>
      <c r="DG31" s="1747"/>
      <c r="DH31" s="1747"/>
      <c r="DI31" s="1748"/>
      <c r="DJ31" s="1740"/>
      <c r="DK31" s="1741"/>
      <c r="DL31" s="1741"/>
      <c r="DM31" s="1741"/>
      <c r="DN31" s="1741"/>
      <c r="DO31" s="1742"/>
      <c r="DP31" s="1734">
        <f>data4!$DQ$2</f>
        <v>0</v>
      </c>
      <c r="DQ31" s="1735"/>
      <c r="DR31" s="1735"/>
      <c r="DS31" s="1735"/>
      <c r="DT31" s="1735"/>
      <c r="DU31" s="1735"/>
      <c r="DV31" s="1735"/>
      <c r="DW31" s="1735"/>
      <c r="DX31" s="1735"/>
      <c r="DY31" s="1735"/>
      <c r="DZ31" s="1735"/>
      <c r="EA31" s="1736"/>
    </row>
    <row r="32" spans="2:167" ht="15.75" customHeight="1" x14ac:dyDescent="0.25">
      <c r="B32" s="1911" t="s">
        <v>623</v>
      </c>
      <c r="C32" s="1912"/>
      <c r="D32" s="1912"/>
      <c r="E32" s="1357" t="s">
        <v>143</v>
      </c>
      <c r="F32" s="1358"/>
      <c r="G32" s="1358"/>
      <c r="H32" s="1358"/>
      <c r="I32" s="1359"/>
      <c r="J32" s="1360" t="str">
        <f>IF(data4!$R$5="適用なし","",data4!$P$2)</f>
        <v/>
      </c>
      <c r="K32" s="1361"/>
      <c r="L32" s="1361"/>
      <c r="M32" s="1361"/>
      <c r="N32" s="1361"/>
      <c r="O32" s="1361"/>
      <c r="P32" s="1361"/>
      <c r="Q32" s="1361"/>
      <c r="R32" s="1361"/>
      <c r="S32" s="1361"/>
      <c r="T32" s="1361"/>
      <c r="U32" s="1361"/>
      <c r="V32" s="1361"/>
      <c r="W32" s="1361"/>
      <c r="X32" s="1362"/>
      <c r="Y32" s="1391" t="s">
        <v>144</v>
      </c>
      <c r="Z32" s="1392"/>
      <c r="AA32" s="1576" t="str">
        <f>IF(data4!$R$5="適用なし","",data4!$S$2)</f>
        <v/>
      </c>
      <c r="AB32" s="1577"/>
      <c r="AC32" s="1578"/>
      <c r="AD32" s="1775" t="s">
        <v>146</v>
      </c>
      <c r="AE32" s="1776"/>
      <c r="AF32" s="1776"/>
      <c r="AG32" s="1776"/>
      <c r="AH32" s="1776"/>
      <c r="AI32" s="1777"/>
      <c r="AJ32" s="1751" t="s">
        <v>147</v>
      </c>
      <c r="AK32" s="1752"/>
      <c r="AL32" s="1752"/>
      <c r="AM32" s="1752"/>
      <c r="AN32" s="1752"/>
      <c r="AO32" s="1753"/>
      <c r="AP32" s="1775" t="s">
        <v>148</v>
      </c>
      <c r="AQ32" s="1776"/>
      <c r="AR32" s="1776"/>
      <c r="AS32" s="1776"/>
      <c r="AT32" s="1776"/>
      <c r="AU32" s="1777"/>
      <c r="AV32" s="1751" t="s">
        <v>147</v>
      </c>
      <c r="AW32" s="1752"/>
      <c r="AX32" s="1752"/>
      <c r="AY32" s="1752"/>
      <c r="AZ32" s="1752"/>
      <c r="BA32" s="1753"/>
      <c r="BB32" s="1775" t="s">
        <v>149</v>
      </c>
      <c r="BC32" s="1776"/>
      <c r="BD32" s="1776"/>
      <c r="BE32" s="1776"/>
      <c r="BF32" s="1776"/>
      <c r="BG32" s="1777"/>
      <c r="BH32" s="1751" t="s">
        <v>147</v>
      </c>
      <c r="BI32" s="1752"/>
      <c r="BJ32" s="1752"/>
      <c r="BK32" s="1752"/>
      <c r="BL32" s="1752"/>
      <c r="BM32" s="1753"/>
      <c r="BP32" s="1911" t="s">
        <v>623</v>
      </c>
      <c r="BQ32" s="1912"/>
      <c r="BR32" s="1912"/>
      <c r="BS32" s="1357" t="s">
        <v>143</v>
      </c>
      <c r="BT32" s="1358"/>
      <c r="BU32" s="1358"/>
      <c r="BV32" s="1358"/>
      <c r="BW32" s="1359"/>
      <c r="BX32" s="1360" t="str">
        <f>IF(data4!$R$5="適用なし","",data4!$P$2)</f>
        <v/>
      </c>
      <c r="BY32" s="1361"/>
      <c r="BZ32" s="1361"/>
      <c r="CA32" s="1361"/>
      <c r="CB32" s="1361"/>
      <c r="CC32" s="1361"/>
      <c r="CD32" s="1361"/>
      <c r="CE32" s="1361"/>
      <c r="CF32" s="1361"/>
      <c r="CG32" s="1361"/>
      <c r="CH32" s="1361"/>
      <c r="CI32" s="1361"/>
      <c r="CJ32" s="1361"/>
      <c r="CK32" s="1361"/>
      <c r="CL32" s="1362"/>
      <c r="CM32" s="1391" t="s">
        <v>144</v>
      </c>
      <c r="CN32" s="1392"/>
      <c r="CO32" s="1576" t="str">
        <f>IF(data4!$R$5="適用なし","",data4!$S$2)</f>
        <v/>
      </c>
      <c r="CP32" s="1577"/>
      <c r="CQ32" s="1578"/>
      <c r="CR32" s="1775" t="s">
        <v>146</v>
      </c>
      <c r="CS32" s="1776"/>
      <c r="CT32" s="1776"/>
      <c r="CU32" s="1776"/>
      <c r="CV32" s="1776"/>
      <c r="CW32" s="1777"/>
      <c r="CX32" s="1751" t="s">
        <v>70</v>
      </c>
      <c r="CY32" s="1752"/>
      <c r="CZ32" s="1752"/>
      <c r="DA32" s="1752"/>
      <c r="DB32" s="1752"/>
      <c r="DC32" s="1753"/>
      <c r="DD32" s="1775" t="s">
        <v>148</v>
      </c>
      <c r="DE32" s="1776"/>
      <c r="DF32" s="1776"/>
      <c r="DG32" s="1776"/>
      <c r="DH32" s="1776"/>
      <c r="DI32" s="1777"/>
      <c r="DJ32" s="1751" t="s">
        <v>70</v>
      </c>
      <c r="DK32" s="1752"/>
      <c r="DL32" s="1752"/>
      <c r="DM32" s="1752"/>
      <c r="DN32" s="1752"/>
      <c r="DO32" s="1753"/>
      <c r="DP32" s="1775" t="s">
        <v>149</v>
      </c>
      <c r="DQ32" s="1776"/>
      <c r="DR32" s="1776"/>
      <c r="DS32" s="1776"/>
      <c r="DT32" s="1776"/>
      <c r="DU32" s="1777"/>
      <c r="DV32" s="1751" t="s">
        <v>70</v>
      </c>
      <c r="DW32" s="1752"/>
      <c r="DX32" s="1752"/>
      <c r="DY32" s="1752"/>
      <c r="DZ32" s="1752"/>
      <c r="EA32" s="1753"/>
    </row>
    <row r="33" spans="2:131" ht="33" customHeight="1" x14ac:dyDescent="0.25">
      <c r="B33" s="1913"/>
      <c r="C33" s="1914"/>
      <c r="D33" s="1914"/>
      <c r="E33" s="1349" t="s">
        <v>142</v>
      </c>
      <c r="F33" s="1350"/>
      <c r="G33" s="1350"/>
      <c r="H33" s="1350"/>
      <c r="I33" s="1351"/>
      <c r="J33" s="1363" t="str">
        <f>IF(data4!$R$5="適用なし","",data4!$Q$2)</f>
        <v/>
      </c>
      <c r="K33" s="1364"/>
      <c r="L33" s="1364"/>
      <c r="M33" s="1364"/>
      <c r="N33" s="1364"/>
      <c r="O33" s="1364"/>
      <c r="P33" s="1364"/>
      <c r="Q33" s="1364"/>
      <c r="R33" s="1364"/>
      <c r="S33" s="1364"/>
      <c r="T33" s="1364"/>
      <c r="U33" s="1364"/>
      <c r="V33" s="1364"/>
      <c r="W33" s="1364"/>
      <c r="X33" s="1365"/>
      <c r="Y33" s="1393"/>
      <c r="Z33" s="1394"/>
      <c r="AA33" s="1579"/>
      <c r="AB33" s="1580"/>
      <c r="AC33" s="1581"/>
      <c r="AD33" s="1778"/>
      <c r="AE33" s="1779"/>
      <c r="AF33" s="1779"/>
      <c r="AG33" s="1779"/>
      <c r="AH33" s="1779"/>
      <c r="AI33" s="1780"/>
      <c r="AJ33" s="1789" t="str">
        <f>IF(data4!$R$5="適用なし","",IF(data4!$N$2="","",data4!$N$2))</f>
        <v/>
      </c>
      <c r="AK33" s="1790"/>
      <c r="AL33" s="1790"/>
      <c r="AM33" s="1790"/>
      <c r="AN33" s="1790"/>
      <c r="AO33" s="1791"/>
      <c r="AP33" s="1778"/>
      <c r="AQ33" s="1779"/>
      <c r="AR33" s="1779"/>
      <c r="AS33" s="1779"/>
      <c r="AT33" s="1779"/>
      <c r="AU33" s="1780"/>
      <c r="AV33" s="1792">
        <f>data4!$CV$2</f>
        <v>0</v>
      </c>
      <c r="AW33" s="1793"/>
      <c r="AX33" s="1793"/>
      <c r="AY33" s="1793"/>
      <c r="AZ33" s="1793"/>
      <c r="BA33" s="1794"/>
      <c r="BB33" s="1778"/>
      <c r="BC33" s="1779"/>
      <c r="BD33" s="1779"/>
      <c r="BE33" s="1779"/>
      <c r="BF33" s="1779"/>
      <c r="BG33" s="1780"/>
      <c r="BH33" s="1792">
        <f>data4!$DE$2</f>
        <v>0</v>
      </c>
      <c r="BI33" s="1793"/>
      <c r="BJ33" s="1793"/>
      <c r="BK33" s="1793"/>
      <c r="BL33" s="1793"/>
      <c r="BM33" s="1794"/>
      <c r="BP33" s="1913"/>
      <c r="BQ33" s="1914"/>
      <c r="BR33" s="1914"/>
      <c r="BS33" s="1349" t="s">
        <v>142</v>
      </c>
      <c r="BT33" s="1350"/>
      <c r="BU33" s="1350"/>
      <c r="BV33" s="1350"/>
      <c r="BW33" s="1351"/>
      <c r="BX33" s="1363" t="str">
        <f>IF(data4!$R$5="適用なし","",data4!$Q$2)</f>
        <v/>
      </c>
      <c r="BY33" s="1364"/>
      <c r="BZ33" s="1364"/>
      <c r="CA33" s="1364"/>
      <c r="CB33" s="1364"/>
      <c r="CC33" s="1364"/>
      <c r="CD33" s="1364"/>
      <c r="CE33" s="1364"/>
      <c r="CF33" s="1364"/>
      <c r="CG33" s="1364"/>
      <c r="CH33" s="1364"/>
      <c r="CI33" s="1364"/>
      <c r="CJ33" s="1364"/>
      <c r="CK33" s="1364"/>
      <c r="CL33" s="1365"/>
      <c r="CM33" s="1393"/>
      <c r="CN33" s="1394"/>
      <c r="CO33" s="1579"/>
      <c r="CP33" s="1580"/>
      <c r="CQ33" s="1581"/>
      <c r="CR33" s="1778"/>
      <c r="CS33" s="1779"/>
      <c r="CT33" s="1779"/>
      <c r="CU33" s="1779"/>
      <c r="CV33" s="1779"/>
      <c r="CW33" s="1780"/>
      <c r="CX33" s="1789" t="str">
        <f>IF(data4!$R$5="適用なし","",IF(data4!$N$2="","",data4!$N$2))</f>
        <v/>
      </c>
      <c r="CY33" s="1790"/>
      <c r="CZ33" s="1790"/>
      <c r="DA33" s="1790"/>
      <c r="DB33" s="1790"/>
      <c r="DC33" s="1791"/>
      <c r="DD33" s="1778"/>
      <c r="DE33" s="1779"/>
      <c r="DF33" s="1779"/>
      <c r="DG33" s="1779"/>
      <c r="DH33" s="1779"/>
      <c r="DI33" s="1780"/>
      <c r="DJ33" s="1792">
        <f>data4!$CV$2</f>
        <v>0</v>
      </c>
      <c r="DK33" s="1793"/>
      <c r="DL33" s="1793"/>
      <c r="DM33" s="1793"/>
      <c r="DN33" s="1793"/>
      <c r="DO33" s="1794"/>
      <c r="DP33" s="1778"/>
      <c r="DQ33" s="1779"/>
      <c r="DR33" s="1779"/>
      <c r="DS33" s="1779"/>
      <c r="DT33" s="1779"/>
      <c r="DU33" s="1780"/>
      <c r="DV33" s="1792">
        <f>data4!$DE$2</f>
        <v>0</v>
      </c>
      <c r="DW33" s="1793"/>
      <c r="DX33" s="1793"/>
      <c r="DY33" s="1793"/>
      <c r="DZ33" s="1793"/>
      <c r="EA33" s="1794"/>
    </row>
    <row r="34" spans="2:131" ht="27.75" customHeight="1" x14ac:dyDescent="0.25">
      <c r="B34" s="1915"/>
      <c r="C34" s="1916"/>
      <c r="D34" s="1916"/>
      <c r="E34" s="1395" t="s">
        <v>145</v>
      </c>
      <c r="F34" s="1396"/>
      <c r="G34" s="1396"/>
      <c r="H34" s="1396"/>
      <c r="I34" s="1397"/>
      <c r="J34" s="1398" t="str">
        <f>DBCS(IF(data4!$R$5="適用なし","",data4!$T$2))</f>
        <v/>
      </c>
      <c r="K34" s="1399"/>
      <c r="L34" s="1399"/>
      <c r="M34" s="1399"/>
      <c r="N34" s="1399"/>
      <c r="O34" s="1399"/>
      <c r="P34" s="1400"/>
      <c r="Q34" s="1917" t="str">
        <f>DBCS(IF(data4!$R$5="適用なし","",data4!$U$2))</f>
        <v/>
      </c>
      <c r="R34" s="1918"/>
      <c r="S34" s="1918"/>
      <c r="T34" s="1918"/>
      <c r="U34" s="1918"/>
      <c r="V34" s="1919"/>
      <c r="W34" s="1917" t="str">
        <f>DBCS(IF(data4!$R$5="適用なし","",data4!$V$2))</f>
        <v/>
      </c>
      <c r="X34" s="1918"/>
      <c r="Y34" s="1918"/>
      <c r="Z34" s="1918"/>
      <c r="AA34" s="1918"/>
      <c r="AB34" s="1918"/>
      <c r="AC34" s="1920"/>
      <c r="AD34" s="1781"/>
      <c r="AE34" s="1782"/>
      <c r="AF34" s="1782"/>
      <c r="AG34" s="1782"/>
      <c r="AH34" s="1782"/>
      <c r="AI34" s="1783"/>
      <c r="AJ34" s="1789"/>
      <c r="AK34" s="1790"/>
      <c r="AL34" s="1790"/>
      <c r="AM34" s="1790"/>
      <c r="AN34" s="1790"/>
      <c r="AO34" s="1791"/>
      <c r="AP34" s="1781"/>
      <c r="AQ34" s="1782"/>
      <c r="AR34" s="1782"/>
      <c r="AS34" s="1782"/>
      <c r="AT34" s="1782"/>
      <c r="AU34" s="1783"/>
      <c r="AV34" s="1795"/>
      <c r="AW34" s="1796"/>
      <c r="AX34" s="1796"/>
      <c r="AY34" s="1796"/>
      <c r="AZ34" s="1796"/>
      <c r="BA34" s="1797"/>
      <c r="BB34" s="1781"/>
      <c r="BC34" s="1782"/>
      <c r="BD34" s="1782"/>
      <c r="BE34" s="1782"/>
      <c r="BF34" s="1782"/>
      <c r="BG34" s="1783"/>
      <c r="BH34" s="1795"/>
      <c r="BI34" s="1796"/>
      <c r="BJ34" s="1796"/>
      <c r="BK34" s="1796"/>
      <c r="BL34" s="1796"/>
      <c r="BM34" s="1797"/>
      <c r="BP34" s="1915"/>
      <c r="BQ34" s="1916"/>
      <c r="BR34" s="1916"/>
      <c r="BS34" s="1768"/>
      <c r="BT34" s="1769"/>
      <c r="BU34" s="1769"/>
      <c r="BV34" s="1769"/>
      <c r="BW34" s="1769"/>
      <c r="BX34" s="1769"/>
      <c r="BY34" s="1769"/>
      <c r="BZ34" s="1769"/>
      <c r="CA34" s="1769"/>
      <c r="CB34" s="1769"/>
      <c r="CC34" s="1769"/>
      <c r="CD34" s="1769"/>
      <c r="CE34" s="1769"/>
      <c r="CF34" s="1769"/>
      <c r="CG34" s="1769"/>
      <c r="CH34" s="1769"/>
      <c r="CI34" s="1769"/>
      <c r="CJ34" s="1769"/>
      <c r="CK34" s="1769"/>
      <c r="CL34" s="1769"/>
      <c r="CM34" s="1769"/>
      <c r="CN34" s="1769"/>
      <c r="CO34" s="1769"/>
      <c r="CP34" s="1769"/>
      <c r="CQ34" s="1770"/>
      <c r="CR34" s="1781"/>
      <c r="CS34" s="1782"/>
      <c r="CT34" s="1782"/>
      <c r="CU34" s="1782"/>
      <c r="CV34" s="1782"/>
      <c r="CW34" s="1783"/>
      <c r="CX34" s="1789"/>
      <c r="CY34" s="1790"/>
      <c r="CZ34" s="1790"/>
      <c r="DA34" s="1790"/>
      <c r="DB34" s="1790"/>
      <c r="DC34" s="1791"/>
      <c r="DD34" s="1781"/>
      <c r="DE34" s="1782"/>
      <c r="DF34" s="1782"/>
      <c r="DG34" s="1782"/>
      <c r="DH34" s="1782"/>
      <c r="DI34" s="1783"/>
      <c r="DJ34" s="1795"/>
      <c r="DK34" s="1796"/>
      <c r="DL34" s="1796"/>
      <c r="DM34" s="1796"/>
      <c r="DN34" s="1796"/>
      <c r="DO34" s="1797"/>
      <c r="DP34" s="1781"/>
      <c r="DQ34" s="1782"/>
      <c r="DR34" s="1782"/>
      <c r="DS34" s="1782"/>
      <c r="DT34" s="1782"/>
      <c r="DU34" s="1783"/>
      <c r="DV34" s="1795"/>
      <c r="DW34" s="1796"/>
      <c r="DX34" s="1796"/>
      <c r="DY34" s="1796"/>
      <c r="DZ34" s="1796"/>
      <c r="EA34" s="1797"/>
    </row>
    <row r="35" spans="2:131" ht="15.75" customHeight="1" x14ac:dyDescent="0.25">
      <c r="B35" s="1721" t="s">
        <v>150</v>
      </c>
      <c r="C35" s="1722"/>
      <c r="D35" s="1352">
        <v>1</v>
      </c>
      <c r="E35" s="1357" t="s">
        <v>143</v>
      </c>
      <c r="F35" s="1358"/>
      <c r="G35" s="1358"/>
      <c r="H35" s="1358"/>
      <c r="I35" s="1359"/>
      <c r="J35" s="1360">
        <f>data4!$W$2</f>
        <v>0</v>
      </c>
      <c r="K35" s="1361"/>
      <c r="L35" s="1361"/>
      <c r="M35" s="1361"/>
      <c r="N35" s="1361"/>
      <c r="O35" s="1361"/>
      <c r="P35" s="1361"/>
      <c r="Q35" s="1361"/>
      <c r="R35" s="1361"/>
      <c r="S35" s="1361"/>
      <c r="T35" s="1361"/>
      <c r="U35" s="1361"/>
      <c r="V35" s="1361"/>
      <c r="W35" s="1361"/>
      <c r="X35" s="1362"/>
      <c r="Y35" s="1391" t="s">
        <v>144</v>
      </c>
      <c r="Z35" s="1392"/>
      <c r="AA35" s="1576">
        <f>data4!$CK$2</f>
        <v>0</v>
      </c>
      <c r="AB35" s="1577"/>
      <c r="AC35" s="1578"/>
      <c r="AD35" s="1721" t="s">
        <v>151</v>
      </c>
      <c r="AE35" s="1722"/>
      <c r="AF35" s="1352">
        <v>1</v>
      </c>
      <c r="AG35" s="1357" t="s">
        <v>143</v>
      </c>
      <c r="AH35" s="1358"/>
      <c r="AI35" s="1358"/>
      <c r="AJ35" s="1358"/>
      <c r="AK35" s="1359"/>
      <c r="AL35" s="1360">
        <f>data4!$AC$2</f>
        <v>0</v>
      </c>
      <c r="AM35" s="1361"/>
      <c r="AN35" s="1361"/>
      <c r="AO35" s="1361"/>
      <c r="AP35" s="1361"/>
      <c r="AQ35" s="1361"/>
      <c r="AR35" s="1361"/>
      <c r="AS35" s="1361"/>
      <c r="AT35" s="1361"/>
      <c r="AU35" s="1361"/>
      <c r="AV35" s="1361"/>
      <c r="AW35" s="1361"/>
      <c r="AX35" s="1361"/>
      <c r="AY35" s="1361"/>
      <c r="AZ35" s="1362"/>
      <c r="BA35" s="1391" t="s">
        <v>144</v>
      </c>
      <c r="BB35" s="1392"/>
      <c r="BC35" s="1576">
        <f>data4!$CQ$2</f>
        <v>0</v>
      </c>
      <c r="BD35" s="1577"/>
      <c r="BE35" s="1578"/>
      <c r="BF35" s="1715" t="s">
        <v>152</v>
      </c>
      <c r="BG35" s="1716"/>
      <c r="BH35" s="1716"/>
      <c r="BI35" s="1716"/>
      <c r="BJ35" s="1716"/>
      <c r="BK35" s="1716"/>
      <c r="BL35" s="1716"/>
      <c r="BM35" s="1717"/>
      <c r="BP35" s="1721" t="s">
        <v>150</v>
      </c>
      <c r="BQ35" s="1722"/>
      <c r="BR35" s="1352">
        <v>1</v>
      </c>
      <c r="BS35" s="1357" t="s">
        <v>143</v>
      </c>
      <c r="BT35" s="1358"/>
      <c r="BU35" s="1358"/>
      <c r="BV35" s="1358"/>
      <c r="BW35" s="1359"/>
      <c r="BX35" s="1360">
        <f>data4!$W$2</f>
        <v>0</v>
      </c>
      <c r="BY35" s="1361"/>
      <c r="BZ35" s="1361"/>
      <c r="CA35" s="1361"/>
      <c r="CB35" s="1361"/>
      <c r="CC35" s="1361"/>
      <c r="CD35" s="1361"/>
      <c r="CE35" s="1361"/>
      <c r="CF35" s="1361"/>
      <c r="CG35" s="1361"/>
      <c r="CH35" s="1361"/>
      <c r="CI35" s="1361"/>
      <c r="CJ35" s="1361"/>
      <c r="CK35" s="1361"/>
      <c r="CL35" s="1362"/>
      <c r="CM35" s="1391" t="s">
        <v>144</v>
      </c>
      <c r="CN35" s="1392"/>
      <c r="CO35" s="1576">
        <f>data4!$CK$2</f>
        <v>0</v>
      </c>
      <c r="CP35" s="1577"/>
      <c r="CQ35" s="1578"/>
      <c r="CR35" s="1721" t="s">
        <v>151</v>
      </c>
      <c r="CS35" s="1722"/>
      <c r="CT35" s="1352">
        <v>1</v>
      </c>
      <c r="CU35" s="1357" t="s">
        <v>143</v>
      </c>
      <c r="CV35" s="1358"/>
      <c r="CW35" s="1358"/>
      <c r="CX35" s="1358"/>
      <c r="CY35" s="1359"/>
      <c r="CZ35" s="1360">
        <f>data4!$AC$2</f>
        <v>0</v>
      </c>
      <c r="DA35" s="1361"/>
      <c r="DB35" s="1361"/>
      <c r="DC35" s="1361"/>
      <c r="DD35" s="1361"/>
      <c r="DE35" s="1361"/>
      <c r="DF35" s="1361"/>
      <c r="DG35" s="1361"/>
      <c r="DH35" s="1361"/>
      <c r="DI35" s="1361"/>
      <c r="DJ35" s="1361"/>
      <c r="DK35" s="1361"/>
      <c r="DL35" s="1361"/>
      <c r="DM35" s="1361"/>
      <c r="DN35" s="1362"/>
      <c r="DO35" s="1391" t="s">
        <v>144</v>
      </c>
      <c r="DP35" s="1392"/>
      <c r="DQ35" s="1576">
        <f>data4!$CQ$2</f>
        <v>0</v>
      </c>
      <c r="DR35" s="1577"/>
      <c r="DS35" s="1578"/>
      <c r="DT35" s="1609"/>
      <c r="DU35" s="1610"/>
      <c r="DV35" s="1610"/>
      <c r="DW35" s="1610"/>
      <c r="DX35" s="1610"/>
      <c r="DY35" s="1610"/>
      <c r="DZ35" s="1610"/>
      <c r="EA35" s="1611"/>
    </row>
    <row r="36" spans="2:131" ht="33" customHeight="1" x14ac:dyDescent="0.25">
      <c r="B36" s="1723"/>
      <c r="C36" s="1724"/>
      <c r="D36" s="1352"/>
      <c r="E36" s="1349" t="s">
        <v>142</v>
      </c>
      <c r="F36" s="1350"/>
      <c r="G36" s="1350"/>
      <c r="H36" s="1350"/>
      <c r="I36" s="1351"/>
      <c r="J36" s="1363">
        <f>data4!$AG$2</f>
        <v>0</v>
      </c>
      <c r="K36" s="1364"/>
      <c r="L36" s="1364"/>
      <c r="M36" s="1364"/>
      <c r="N36" s="1364"/>
      <c r="O36" s="1364"/>
      <c r="P36" s="1364"/>
      <c r="Q36" s="1364"/>
      <c r="R36" s="1364"/>
      <c r="S36" s="1364"/>
      <c r="T36" s="1364"/>
      <c r="U36" s="1364"/>
      <c r="V36" s="1364"/>
      <c r="W36" s="1364"/>
      <c r="X36" s="1365"/>
      <c r="Y36" s="1393"/>
      <c r="Z36" s="1394"/>
      <c r="AA36" s="1579"/>
      <c r="AB36" s="1580"/>
      <c r="AC36" s="1581"/>
      <c r="AD36" s="1723"/>
      <c r="AE36" s="1724"/>
      <c r="AF36" s="1352"/>
      <c r="AG36" s="1349" t="s">
        <v>142</v>
      </c>
      <c r="AH36" s="1350"/>
      <c r="AI36" s="1350"/>
      <c r="AJ36" s="1350"/>
      <c r="AK36" s="1351"/>
      <c r="AL36" s="1363">
        <f>data4!$AM$2</f>
        <v>0</v>
      </c>
      <c r="AM36" s="1364"/>
      <c r="AN36" s="1364"/>
      <c r="AO36" s="1364"/>
      <c r="AP36" s="1364"/>
      <c r="AQ36" s="1364"/>
      <c r="AR36" s="1364"/>
      <c r="AS36" s="1364"/>
      <c r="AT36" s="1364"/>
      <c r="AU36" s="1364"/>
      <c r="AV36" s="1364"/>
      <c r="AW36" s="1364"/>
      <c r="AX36" s="1364"/>
      <c r="AY36" s="1364"/>
      <c r="AZ36" s="1365"/>
      <c r="BA36" s="1393"/>
      <c r="BB36" s="1394"/>
      <c r="BC36" s="1579"/>
      <c r="BD36" s="1580"/>
      <c r="BE36" s="1581"/>
      <c r="BF36" s="1873" t="str">
        <f>IF(data4!$BA$2=0,"","（1）")</f>
        <v/>
      </c>
      <c r="BG36" s="1874"/>
      <c r="BH36" s="1874"/>
      <c r="BI36" s="5"/>
      <c r="BJ36" s="5"/>
      <c r="BK36" s="5"/>
      <c r="BL36" s="5"/>
      <c r="BM36" s="26"/>
      <c r="BP36" s="1723"/>
      <c r="BQ36" s="1724"/>
      <c r="BR36" s="1352"/>
      <c r="BS36" s="1349" t="s">
        <v>142</v>
      </c>
      <c r="BT36" s="1350"/>
      <c r="BU36" s="1350"/>
      <c r="BV36" s="1350"/>
      <c r="BW36" s="1351"/>
      <c r="BX36" s="1363">
        <f>data4!$AG$2</f>
        <v>0</v>
      </c>
      <c r="BY36" s="1364"/>
      <c r="BZ36" s="1364"/>
      <c r="CA36" s="1364"/>
      <c r="CB36" s="1364"/>
      <c r="CC36" s="1364"/>
      <c r="CD36" s="1364"/>
      <c r="CE36" s="1364"/>
      <c r="CF36" s="1364"/>
      <c r="CG36" s="1364"/>
      <c r="CH36" s="1364"/>
      <c r="CI36" s="1364"/>
      <c r="CJ36" s="1364"/>
      <c r="CK36" s="1364"/>
      <c r="CL36" s="1365"/>
      <c r="CM36" s="1393"/>
      <c r="CN36" s="1394"/>
      <c r="CO36" s="1579"/>
      <c r="CP36" s="1580"/>
      <c r="CQ36" s="1581"/>
      <c r="CR36" s="1723"/>
      <c r="CS36" s="1724"/>
      <c r="CT36" s="1352"/>
      <c r="CU36" s="1349" t="s">
        <v>142</v>
      </c>
      <c r="CV36" s="1350"/>
      <c r="CW36" s="1350"/>
      <c r="CX36" s="1350"/>
      <c r="CY36" s="1351"/>
      <c r="CZ36" s="1363">
        <f>data4!$AM$2</f>
        <v>0</v>
      </c>
      <c r="DA36" s="1364"/>
      <c r="DB36" s="1364"/>
      <c r="DC36" s="1364"/>
      <c r="DD36" s="1364"/>
      <c r="DE36" s="1364"/>
      <c r="DF36" s="1364"/>
      <c r="DG36" s="1364"/>
      <c r="DH36" s="1364"/>
      <c r="DI36" s="1364"/>
      <c r="DJ36" s="1364"/>
      <c r="DK36" s="1364"/>
      <c r="DL36" s="1364"/>
      <c r="DM36" s="1364"/>
      <c r="DN36" s="1365"/>
      <c r="DO36" s="1393"/>
      <c r="DP36" s="1394"/>
      <c r="DQ36" s="1579"/>
      <c r="DR36" s="1580"/>
      <c r="DS36" s="1581"/>
      <c r="DT36" s="1612"/>
      <c r="DU36" s="1613"/>
      <c r="DV36" s="1613"/>
      <c r="DW36" s="1613"/>
      <c r="DX36" s="1613"/>
      <c r="DY36" s="1613"/>
      <c r="DZ36" s="1613"/>
      <c r="EA36" s="1614"/>
    </row>
    <row r="37" spans="2:131" ht="27.75" customHeight="1" x14ac:dyDescent="0.25">
      <c r="B37" s="1723"/>
      <c r="C37" s="1724"/>
      <c r="D37" s="1352"/>
      <c r="E37" s="1395" t="s">
        <v>145</v>
      </c>
      <c r="F37" s="1396"/>
      <c r="G37" s="1396"/>
      <c r="H37" s="1396"/>
      <c r="I37" s="1397"/>
      <c r="J37" s="1398" t="str">
        <f>DBCS(data4!$AW$2)</f>
        <v/>
      </c>
      <c r="K37" s="1399"/>
      <c r="L37" s="1399"/>
      <c r="M37" s="1399"/>
      <c r="N37" s="1399"/>
      <c r="O37" s="1399"/>
      <c r="P37" s="1400"/>
      <c r="Q37" s="1347" t="str">
        <f>DBCS(data4!$BG$2)</f>
        <v/>
      </c>
      <c r="R37" s="1347"/>
      <c r="S37" s="1347"/>
      <c r="T37" s="1347"/>
      <c r="U37" s="1347"/>
      <c r="V37" s="1584"/>
      <c r="W37" s="1346" t="str">
        <f>DBCS(data4!$BQ$2)</f>
        <v/>
      </c>
      <c r="X37" s="1347"/>
      <c r="Y37" s="1347"/>
      <c r="Z37" s="1347"/>
      <c r="AA37" s="1347"/>
      <c r="AB37" s="1347"/>
      <c r="AC37" s="1348"/>
      <c r="AD37" s="1723"/>
      <c r="AE37" s="1724"/>
      <c r="AF37" s="1352"/>
      <c r="AG37" s="1395" t="s">
        <v>122</v>
      </c>
      <c r="AH37" s="1396"/>
      <c r="AI37" s="1396"/>
      <c r="AJ37" s="1396"/>
      <c r="AK37" s="1397"/>
      <c r="AL37" s="1618"/>
      <c r="AM37" s="1619"/>
      <c r="AN37" s="1619"/>
      <c r="AO37" s="1619"/>
      <c r="AP37" s="1619"/>
      <c r="AQ37" s="1619"/>
      <c r="AR37" s="1619"/>
      <c r="AS37" s="1619"/>
      <c r="AT37" s="1619"/>
      <c r="AU37" s="1619"/>
      <c r="AV37" s="1619"/>
      <c r="AW37" s="1619"/>
      <c r="AX37" s="1619"/>
      <c r="AY37" s="1619"/>
      <c r="AZ37" s="1619"/>
      <c r="BA37" s="1619"/>
      <c r="BB37" s="1619"/>
      <c r="BC37" s="1619"/>
      <c r="BD37" s="1619"/>
      <c r="BE37" s="1620"/>
      <c r="BF37" s="27"/>
      <c r="BG37" s="1387" t="str">
        <f>IF(data4!$BA$2="","",data4!$BA$2)</f>
        <v/>
      </c>
      <c r="BH37" s="1387"/>
      <c r="BI37" s="1387" t="str">
        <f>IF(data4!$BK$2="","",data4!$BK$2)</f>
        <v/>
      </c>
      <c r="BJ37" s="1387"/>
      <c r="BK37" s="1387" t="str">
        <f>IF(data4!$BU$2="","",data4!$BU$2)</f>
        <v/>
      </c>
      <c r="BL37" s="1387"/>
      <c r="BM37" s="26"/>
      <c r="BP37" s="1723"/>
      <c r="BQ37" s="1724"/>
      <c r="BR37" s="1352"/>
      <c r="BS37" s="1768"/>
      <c r="BT37" s="1769"/>
      <c r="BU37" s="1769"/>
      <c r="BV37" s="1769"/>
      <c r="BW37" s="1769"/>
      <c r="BX37" s="1769"/>
      <c r="BY37" s="1769"/>
      <c r="BZ37" s="1769"/>
      <c r="CA37" s="1769"/>
      <c r="CB37" s="1769"/>
      <c r="CC37" s="1769"/>
      <c r="CD37" s="1769"/>
      <c r="CE37" s="1769"/>
      <c r="CF37" s="1769"/>
      <c r="CG37" s="1769"/>
      <c r="CH37" s="1769"/>
      <c r="CI37" s="1769"/>
      <c r="CJ37" s="1769"/>
      <c r="CK37" s="1769"/>
      <c r="CL37" s="1769"/>
      <c r="CM37" s="1769"/>
      <c r="CN37" s="1769"/>
      <c r="CO37" s="1769"/>
      <c r="CP37" s="1769"/>
      <c r="CQ37" s="1770"/>
      <c r="CR37" s="1723"/>
      <c r="CS37" s="1724"/>
      <c r="CT37" s="1352"/>
      <c r="CU37" s="1768"/>
      <c r="CV37" s="1769"/>
      <c r="CW37" s="1769"/>
      <c r="CX37" s="1769"/>
      <c r="CY37" s="1769"/>
      <c r="CZ37" s="1769"/>
      <c r="DA37" s="1769"/>
      <c r="DB37" s="1769"/>
      <c r="DC37" s="1769"/>
      <c r="DD37" s="1769"/>
      <c r="DE37" s="1769"/>
      <c r="DF37" s="1769"/>
      <c r="DG37" s="1769"/>
      <c r="DH37" s="1769"/>
      <c r="DI37" s="1769"/>
      <c r="DJ37" s="1769"/>
      <c r="DK37" s="1769"/>
      <c r="DL37" s="1769"/>
      <c r="DM37" s="1769"/>
      <c r="DN37" s="1769"/>
      <c r="DO37" s="1769"/>
      <c r="DP37" s="1769"/>
      <c r="DQ37" s="1769"/>
      <c r="DR37" s="1769"/>
      <c r="DS37" s="1770"/>
      <c r="DT37" s="1612"/>
      <c r="DU37" s="1613"/>
      <c r="DV37" s="1613"/>
      <c r="DW37" s="1613"/>
      <c r="DX37" s="1613"/>
      <c r="DY37" s="1613"/>
      <c r="DZ37" s="1613"/>
      <c r="EA37" s="1614"/>
    </row>
    <row r="38" spans="2:131" ht="15.75" customHeight="1" x14ac:dyDescent="0.25">
      <c r="B38" s="1723"/>
      <c r="C38" s="1724"/>
      <c r="D38" s="1352">
        <v>2</v>
      </c>
      <c r="E38" s="1357" t="s">
        <v>143</v>
      </c>
      <c r="F38" s="1358"/>
      <c r="G38" s="1358"/>
      <c r="H38" s="1358"/>
      <c r="I38" s="1359"/>
      <c r="J38" s="1360">
        <f>data4!$X$2</f>
        <v>0</v>
      </c>
      <c r="K38" s="1361"/>
      <c r="L38" s="1361"/>
      <c r="M38" s="1361"/>
      <c r="N38" s="1361"/>
      <c r="O38" s="1361"/>
      <c r="P38" s="1361"/>
      <c r="Q38" s="1361"/>
      <c r="R38" s="1361"/>
      <c r="S38" s="1361"/>
      <c r="T38" s="1361"/>
      <c r="U38" s="1361"/>
      <c r="V38" s="1361"/>
      <c r="W38" s="1361"/>
      <c r="X38" s="1362"/>
      <c r="Y38" s="1391" t="s">
        <v>144</v>
      </c>
      <c r="Z38" s="1392"/>
      <c r="AA38" s="1576">
        <f>data4!$CL$2</f>
        <v>0</v>
      </c>
      <c r="AB38" s="1577"/>
      <c r="AC38" s="1578"/>
      <c r="AD38" s="1723"/>
      <c r="AE38" s="1724"/>
      <c r="AF38" s="1352">
        <v>2</v>
      </c>
      <c r="AG38" s="1357" t="s">
        <v>143</v>
      </c>
      <c r="AH38" s="1358"/>
      <c r="AI38" s="1358"/>
      <c r="AJ38" s="1358"/>
      <c r="AK38" s="1359"/>
      <c r="AL38" s="1360">
        <f>data4!$AD$2</f>
        <v>0</v>
      </c>
      <c r="AM38" s="1361"/>
      <c r="AN38" s="1361"/>
      <c r="AO38" s="1361"/>
      <c r="AP38" s="1361"/>
      <c r="AQ38" s="1361"/>
      <c r="AR38" s="1361"/>
      <c r="AS38" s="1361"/>
      <c r="AT38" s="1361"/>
      <c r="AU38" s="1361"/>
      <c r="AV38" s="1361"/>
      <c r="AW38" s="1361"/>
      <c r="AX38" s="1361"/>
      <c r="AY38" s="1361"/>
      <c r="AZ38" s="1362"/>
      <c r="BA38" s="1391" t="s">
        <v>144</v>
      </c>
      <c r="BB38" s="1392"/>
      <c r="BC38" s="1576">
        <f>data4!$CR$2</f>
        <v>0</v>
      </c>
      <c r="BD38" s="1577"/>
      <c r="BE38" s="1578"/>
      <c r="BF38" s="1873" t="str">
        <f>IF(data4!$BB$2=0,"","（2）")</f>
        <v/>
      </c>
      <c r="BG38" s="1874"/>
      <c r="BH38" s="1874"/>
      <c r="BI38" s="5"/>
      <c r="BJ38" s="5"/>
      <c r="BK38" s="5"/>
      <c r="BL38" s="5"/>
      <c r="BM38" s="26"/>
      <c r="BP38" s="1723"/>
      <c r="BQ38" s="1724"/>
      <c r="BR38" s="1352">
        <v>2</v>
      </c>
      <c r="BS38" s="1357" t="s">
        <v>143</v>
      </c>
      <c r="BT38" s="1358"/>
      <c r="BU38" s="1358"/>
      <c r="BV38" s="1358"/>
      <c r="BW38" s="1359"/>
      <c r="BX38" s="1360">
        <f>data4!$X$2</f>
        <v>0</v>
      </c>
      <c r="BY38" s="1361"/>
      <c r="BZ38" s="1361"/>
      <c r="CA38" s="1361"/>
      <c r="CB38" s="1361"/>
      <c r="CC38" s="1361"/>
      <c r="CD38" s="1361"/>
      <c r="CE38" s="1361"/>
      <c r="CF38" s="1361"/>
      <c r="CG38" s="1361"/>
      <c r="CH38" s="1361"/>
      <c r="CI38" s="1361"/>
      <c r="CJ38" s="1361"/>
      <c r="CK38" s="1361"/>
      <c r="CL38" s="1362"/>
      <c r="CM38" s="1391" t="s">
        <v>144</v>
      </c>
      <c r="CN38" s="1392"/>
      <c r="CO38" s="1576">
        <f>data4!$CL$2</f>
        <v>0</v>
      </c>
      <c r="CP38" s="1577"/>
      <c r="CQ38" s="1578"/>
      <c r="CR38" s="1723"/>
      <c r="CS38" s="1724"/>
      <c r="CT38" s="1352">
        <v>2</v>
      </c>
      <c r="CU38" s="1357" t="s">
        <v>143</v>
      </c>
      <c r="CV38" s="1358"/>
      <c r="CW38" s="1358"/>
      <c r="CX38" s="1358"/>
      <c r="CY38" s="1359"/>
      <c r="CZ38" s="1360">
        <f>data4!$AD$2</f>
        <v>0</v>
      </c>
      <c r="DA38" s="1361"/>
      <c r="DB38" s="1361"/>
      <c r="DC38" s="1361"/>
      <c r="DD38" s="1361"/>
      <c r="DE38" s="1361"/>
      <c r="DF38" s="1361"/>
      <c r="DG38" s="1361"/>
      <c r="DH38" s="1361"/>
      <c r="DI38" s="1361"/>
      <c r="DJ38" s="1361"/>
      <c r="DK38" s="1361"/>
      <c r="DL38" s="1361"/>
      <c r="DM38" s="1361"/>
      <c r="DN38" s="1362"/>
      <c r="DO38" s="1391" t="s">
        <v>144</v>
      </c>
      <c r="DP38" s="1392"/>
      <c r="DQ38" s="1576">
        <f>data4!$CR$2</f>
        <v>0</v>
      </c>
      <c r="DR38" s="1577"/>
      <c r="DS38" s="1578"/>
      <c r="DT38" s="1612"/>
      <c r="DU38" s="1613"/>
      <c r="DV38" s="1613"/>
      <c r="DW38" s="1613"/>
      <c r="DX38" s="1613"/>
      <c r="DY38" s="1613"/>
      <c r="DZ38" s="1613"/>
      <c r="EA38" s="1614"/>
    </row>
    <row r="39" spans="2:131" ht="33" customHeight="1" x14ac:dyDescent="0.25">
      <c r="B39" s="1723"/>
      <c r="C39" s="1724"/>
      <c r="D39" s="1352"/>
      <c r="E39" s="1349" t="s">
        <v>142</v>
      </c>
      <c r="F39" s="1350"/>
      <c r="G39" s="1350"/>
      <c r="H39" s="1350"/>
      <c r="I39" s="1351"/>
      <c r="J39" s="1363">
        <f>data4!$AH$2</f>
        <v>0</v>
      </c>
      <c r="K39" s="1364"/>
      <c r="L39" s="1364"/>
      <c r="M39" s="1364"/>
      <c r="N39" s="1364"/>
      <c r="O39" s="1364"/>
      <c r="P39" s="1364"/>
      <c r="Q39" s="1364"/>
      <c r="R39" s="1364"/>
      <c r="S39" s="1364"/>
      <c r="T39" s="1364"/>
      <c r="U39" s="1364"/>
      <c r="V39" s="1364"/>
      <c r="W39" s="1364"/>
      <c r="X39" s="1365"/>
      <c r="Y39" s="1393"/>
      <c r="Z39" s="1394"/>
      <c r="AA39" s="1579"/>
      <c r="AB39" s="1580"/>
      <c r="AC39" s="1581"/>
      <c r="AD39" s="1723"/>
      <c r="AE39" s="1724"/>
      <c r="AF39" s="1352"/>
      <c r="AG39" s="1349" t="s">
        <v>142</v>
      </c>
      <c r="AH39" s="1350"/>
      <c r="AI39" s="1350"/>
      <c r="AJ39" s="1350"/>
      <c r="AK39" s="1351"/>
      <c r="AL39" s="1363">
        <f>data4!$AN$2</f>
        <v>0</v>
      </c>
      <c r="AM39" s="1364"/>
      <c r="AN39" s="1364"/>
      <c r="AO39" s="1364"/>
      <c r="AP39" s="1364"/>
      <c r="AQ39" s="1364"/>
      <c r="AR39" s="1364"/>
      <c r="AS39" s="1364"/>
      <c r="AT39" s="1364"/>
      <c r="AU39" s="1364"/>
      <c r="AV39" s="1364"/>
      <c r="AW39" s="1364"/>
      <c r="AX39" s="1364"/>
      <c r="AY39" s="1364"/>
      <c r="AZ39" s="1365"/>
      <c r="BA39" s="1393"/>
      <c r="BB39" s="1394"/>
      <c r="BC39" s="1579"/>
      <c r="BD39" s="1580"/>
      <c r="BE39" s="1581"/>
      <c r="BF39" s="326"/>
      <c r="BG39" s="1387" t="str">
        <f>IF(data4!$BB$2="","",data4!$BB$2)</f>
        <v/>
      </c>
      <c r="BH39" s="1387"/>
      <c r="BI39" s="1387" t="str">
        <f>IF(data4!$BL$2="","",data4!$BL$2)</f>
        <v/>
      </c>
      <c r="BJ39" s="1387"/>
      <c r="BK39" s="1387" t="str">
        <f>IF(data4!$BV$2="","",data4!$BV$2)</f>
        <v/>
      </c>
      <c r="BL39" s="1387"/>
      <c r="BM39" s="26"/>
      <c r="BP39" s="1723"/>
      <c r="BQ39" s="1724"/>
      <c r="BR39" s="1352"/>
      <c r="BS39" s="1349" t="s">
        <v>142</v>
      </c>
      <c r="BT39" s="1350"/>
      <c r="BU39" s="1350"/>
      <c r="BV39" s="1350"/>
      <c r="BW39" s="1351"/>
      <c r="BX39" s="1363">
        <f>data4!$AH$2</f>
        <v>0</v>
      </c>
      <c r="BY39" s="1364"/>
      <c r="BZ39" s="1364"/>
      <c r="CA39" s="1364"/>
      <c r="CB39" s="1364"/>
      <c r="CC39" s="1364"/>
      <c r="CD39" s="1364"/>
      <c r="CE39" s="1364"/>
      <c r="CF39" s="1364"/>
      <c r="CG39" s="1364"/>
      <c r="CH39" s="1364"/>
      <c r="CI39" s="1364"/>
      <c r="CJ39" s="1364"/>
      <c r="CK39" s="1364"/>
      <c r="CL39" s="1365"/>
      <c r="CM39" s="1393"/>
      <c r="CN39" s="1394"/>
      <c r="CO39" s="1579"/>
      <c r="CP39" s="1580"/>
      <c r="CQ39" s="1581"/>
      <c r="CR39" s="1723"/>
      <c r="CS39" s="1724"/>
      <c r="CT39" s="1352"/>
      <c r="CU39" s="1349" t="s">
        <v>142</v>
      </c>
      <c r="CV39" s="1350"/>
      <c r="CW39" s="1350"/>
      <c r="CX39" s="1350"/>
      <c r="CY39" s="1351"/>
      <c r="CZ39" s="1363">
        <f>data4!$AN$2</f>
        <v>0</v>
      </c>
      <c r="DA39" s="1364"/>
      <c r="DB39" s="1364"/>
      <c r="DC39" s="1364"/>
      <c r="DD39" s="1364"/>
      <c r="DE39" s="1364"/>
      <c r="DF39" s="1364"/>
      <c r="DG39" s="1364"/>
      <c r="DH39" s="1364"/>
      <c r="DI39" s="1364"/>
      <c r="DJ39" s="1364"/>
      <c r="DK39" s="1364"/>
      <c r="DL39" s="1364"/>
      <c r="DM39" s="1364"/>
      <c r="DN39" s="1365"/>
      <c r="DO39" s="1393"/>
      <c r="DP39" s="1394"/>
      <c r="DQ39" s="1579"/>
      <c r="DR39" s="1580"/>
      <c r="DS39" s="1581"/>
      <c r="DT39" s="1612"/>
      <c r="DU39" s="1613"/>
      <c r="DV39" s="1613"/>
      <c r="DW39" s="1613"/>
      <c r="DX39" s="1613"/>
      <c r="DY39" s="1613"/>
      <c r="DZ39" s="1613"/>
      <c r="EA39" s="1614"/>
    </row>
    <row r="40" spans="2:131" ht="27.75" customHeight="1" x14ac:dyDescent="0.25">
      <c r="B40" s="1723"/>
      <c r="C40" s="1724"/>
      <c r="D40" s="1352"/>
      <c r="E40" s="1395" t="s">
        <v>122</v>
      </c>
      <c r="F40" s="1396"/>
      <c r="G40" s="1396"/>
      <c r="H40" s="1396"/>
      <c r="I40" s="1397"/>
      <c r="J40" s="1398" t="str">
        <f>DBCS(data4!$AX$2)</f>
        <v/>
      </c>
      <c r="K40" s="1399"/>
      <c r="L40" s="1399"/>
      <c r="M40" s="1399"/>
      <c r="N40" s="1399"/>
      <c r="O40" s="1399"/>
      <c r="P40" s="1400"/>
      <c r="Q40" s="1347" t="str">
        <f>DBCS(data4!$BH$2)</f>
        <v/>
      </c>
      <c r="R40" s="1347"/>
      <c r="S40" s="1347"/>
      <c r="T40" s="1347"/>
      <c r="U40" s="1347"/>
      <c r="V40" s="1584"/>
      <c r="W40" s="1346" t="str">
        <f>DBCS(data4!$BR$2)</f>
        <v/>
      </c>
      <c r="X40" s="1347"/>
      <c r="Y40" s="1347"/>
      <c r="Z40" s="1347"/>
      <c r="AA40" s="1347"/>
      <c r="AB40" s="1347"/>
      <c r="AC40" s="1348"/>
      <c r="AD40" s="1723"/>
      <c r="AE40" s="1724"/>
      <c r="AF40" s="1352"/>
      <c r="AG40" s="1395" t="s">
        <v>122</v>
      </c>
      <c r="AH40" s="1396"/>
      <c r="AI40" s="1396"/>
      <c r="AJ40" s="1396"/>
      <c r="AK40" s="1397"/>
      <c r="AL40" s="1618"/>
      <c r="AM40" s="1619"/>
      <c r="AN40" s="1619"/>
      <c r="AO40" s="1619"/>
      <c r="AP40" s="1619"/>
      <c r="AQ40" s="1619"/>
      <c r="AR40" s="1619"/>
      <c r="AS40" s="1619"/>
      <c r="AT40" s="1619"/>
      <c r="AU40" s="1619"/>
      <c r="AV40" s="1619"/>
      <c r="AW40" s="1619"/>
      <c r="AX40" s="1619"/>
      <c r="AY40" s="1619"/>
      <c r="AZ40" s="1619"/>
      <c r="BA40" s="1619"/>
      <c r="BB40" s="1619"/>
      <c r="BC40" s="1619"/>
      <c r="BD40" s="1619"/>
      <c r="BE40" s="1620"/>
      <c r="BF40" s="27"/>
      <c r="BM40" s="26"/>
      <c r="BP40" s="1723"/>
      <c r="BQ40" s="1724"/>
      <c r="BR40" s="1352"/>
      <c r="BS40" s="1768"/>
      <c r="BT40" s="1769"/>
      <c r="BU40" s="1769"/>
      <c r="BV40" s="1769"/>
      <c r="BW40" s="1769"/>
      <c r="BX40" s="1769"/>
      <c r="BY40" s="1769"/>
      <c r="BZ40" s="1769"/>
      <c r="CA40" s="1769"/>
      <c r="CB40" s="1769"/>
      <c r="CC40" s="1769"/>
      <c r="CD40" s="1769"/>
      <c r="CE40" s="1769"/>
      <c r="CF40" s="1769"/>
      <c r="CG40" s="1769"/>
      <c r="CH40" s="1769"/>
      <c r="CI40" s="1769"/>
      <c r="CJ40" s="1769"/>
      <c r="CK40" s="1769"/>
      <c r="CL40" s="1769"/>
      <c r="CM40" s="1769"/>
      <c r="CN40" s="1769"/>
      <c r="CO40" s="1769"/>
      <c r="CP40" s="1769"/>
      <c r="CQ40" s="1770"/>
      <c r="CR40" s="1723"/>
      <c r="CS40" s="1724"/>
      <c r="CT40" s="1352"/>
      <c r="CU40" s="1768"/>
      <c r="CV40" s="1769"/>
      <c r="CW40" s="1769"/>
      <c r="CX40" s="1769"/>
      <c r="CY40" s="1769"/>
      <c r="CZ40" s="1769"/>
      <c r="DA40" s="1769"/>
      <c r="DB40" s="1769"/>
      <c r="DC40" s="1769"/>
      <c r="DD40" s="1769"/>
      <c r="DE40" s="1769"/>
      <c r="DF40" s="1769"/>
      <c r="DG40" s="1769"/>
      <c r="DH40" s="1769"/>
      <c r="DI40" s="1769"/>
      <c r="DJ40" s="1769"/>
      <c r="DK40" s="1769"/>
      <c r="DL40" s="1769"/>
      <c r="DM40" s="1769"/>
      <c r="DN40" s="1769"/>
      <c r="DO40" s="1769"/>
      <c r="DP40" s="1769"/>
      <c r="DQ40" s="1769"/>
      <c r="DR40" s="1769"/>
      <c r="DS40" s="1770"/>
      <c r="DT40" s="1612"/>
      <c r="DU40" s="1613"/>
      <c r="DV40" s="1613"/>
      <c r="DW40" s="1613"/>
      <c r="DX40" s="1613"/>
      <c r="DY40" s="1613"/>
      <c r="DZ40" s="1613"/>
      <c r="EA40" s="1614"/>
    </row>
    <row r="41" spans="2:131" ht="15.75" customHeight="1" x14ac:dyDescent="0.25">
      <c r="B41" s="1723"/>
      <c r="C41" s="1724"/>
      <c r="D41" s="1352">
        <v>3</v>
      </c>
      <c r="E41" s="1357" t="s">
        <v>143</v>
      </c>
      <c r="F41" s="1358"/>
      <c r="G41" s="1358"/>
      <c r="H41" s="1358"/>
      <c r="I41" s="1359"/>
      <c r="J41" s="1360">
        <f>data4!$Y$2</f>
        <v>0</v>
      </c>
      <c r="K41" s="1361"/>
      <c r="L41" s="1361"/>
      <c r="M41" s="1361"/>
      <c r="N41" s="1361"/>
      <c r="O41" s="1361"/>
      <c r="P41" s="1361"/>
      <c r="Q41" s="1361"/>
      <c r="R41" s="1361"/>
      <c r="S41" s="1361"/>
      <c r="T41" s="1361"/>
      <c r="U41" s="1361"/>
      <c r="V41" s="1361"/>
      <c r="W41" s="1361"/>
      <c r="X41" s="1362"/>
      <c r="Y41" s="1391" t="s">
        <v>144</v>
      </c>
      <c r="Z41" s="1392"/>
      <c r="AA41" s="1576">
        <f>data4!$CM$2</f>
        <v>0</v>
      </c>
      <c r="AB41" s="1577"/>
      <c r="AC41" s="1578"/>
      <c r="AD41" s="1723"/>
      <c r="AE41" s="1724"/>
      <c r="AF41" s="1352">
        <v>3</v>
      </c>
      <c r="AG41" s="1357" t="s">
        <v>143</v>
      </c>
      <c r="AH41" s="1358"/>
      <c r="AI41" s="1358"/>
      <c r="AJ41" s="1358"/>
      <c r="AK41" s="1359"/>
      <c r="AL41" s="1360">
        <f>data4!$AE$2</f>
        <v>0</v>
      </c>
      <c r="AM41" s="1361"/>
      <c r="AN41" s="1361"/>
      <c r="AO41" s="1361"/>
      <c r="AP41" s="1361"/>
      <c r="AQ41" s="1361"/>
      <c r="AR41" s="1361"/>
      <c r="AS41" s="1361"/>
      <c r="AT41" s="1361"/>
      <c r="AU41" s="1361"/>
      <c r="AV41" s="1361"/>
      <c r="AW41" s="1361"/>
      <c r="AX41" s="1361"/>
      <c r="AY41" s="1361"/>
      <c r="AZ41" s="1362"/>
      <c r="BA41" s="1391" t="s">
        <v>144</v>
      </c>
      <c r="BB41" s="1392"/>
      <c r="BC41" s="1576">
        <f>data4!$CS$2</f>
        <v>0</v>
      </c>
      <c r="BD41" s="1577"/>
      <c r="BE41" s="1578"/>
      <c r="BF41" s="28"/>
      <c r="BG41" s="29"/>
      <c r="BH41" s="29"/>
      <c r="BI41" s="29"/>
      <c r="BJ41" s="29"/>
      <c r="BK41" s="29"/>
      <c r="BL41" s="29"/>
      <c r="BM41" s="30"/>
      <c r="BP41" s="1723"/>
      <c r="BQ41" s="1724"/>
      <c r="BR41" s="1352">
        <v>3</v>
      </c>
      <c r="BS41" s="1357" t="s">
        <v>143</v>
      </c>
      <c r="BT41" s="1358"/>
      <c r="BU41" s="1358"/>
      <c r="BV41" s="1358"/>
      <c r="BW41" s="1359"/>
      <c r="BX41" s="1360">
        <f>data4!$Y$2</f>
        <v>0</v>
      </c>
      <c r="BY41" s="1361"/>
      <c r="BZ41" s="1361"/>
      <c r="CA41" s="1361"/>
      <c r="CB41" s="1361"/>
      <c r="CC41" s="1361"/>
      <c r="CD41" s="1361"/>
      <c r="CE41" s="1361"/>
      <c r="CF41" s="1361"/>
      <c r="CG41" s="1361"/>
      <c r="CH41" s="1361"/>
      <c r="CI41" s="1361"/>
      <c r="CJ41" s="1361"/>
      <c r="CK41" s="1361"/>
      <c r="CL41" s="1362"/>
      <c r="CM41" s="1391" t="s">
        <v>144</v>
      </c>
      <c r="CN41" s="1392"/>
      <c r="CO41" s="1576">
        <f>data4!$CM$2</f>
        <v>0</v>
      </c>
      <c r="CP41" s="1577"/>
      <c r="CQ41" s="1578"/>
      <c r="CR41" s="1723"/>
      <c r="CS41" s="1724"/>
      <c r="CT41" s="1352">
        <v>3</v>
      </c>
      <c r="CU41" s="1357" t="s">
        <v>143</v>
      </c>
      <c r="CV41" s="1358"/>
      <c r="CW41" s="1358"/>
      <c r="CX41" s="1358"/>
      <c r="CY41" s="1359"/>
      <c r="CZ41" s="1360">
        <f>data4!$AE$2</f>
        <v>0</v>
      </c>
      <c r="DA41" s="1361"/>
      <c r="DB41" s="1361"/>
      <c r="DC41" s="1361"/>
      <c r="DD41" s="1361"/>
      <c r="DE41" s="1361"/>
      <c r="DF41" s="1361"/>
      <c r="DG41" s="1361"/>
      <c r="DH41" s="1361"/>
      <c r="DI41" s="1361"/>
      <c r="DJ41" s="1361"/>
      <c r="DK41" s="1361"/>
      <c r="DL41" s="1361"/>
      <c r="DM41" s="1361"/>
      <c r="DN41" s="1362"/>
      <c r="DO41" s="1391" t="s">
        <v>144</v>
      </c>
      <c r="DP41" s="1392"/>
      <c r="DQ41" s="1576">
        <f>data4!$CS$2</f>
        <v>0</v>
      </c>
      <c r="DR41" s="1577"/>
      <c r="DS41" s="1578"/>
      <c r="DT41" s="1612"/>
      <c r="DU41" s="1613"/>
      <c r="DV41" s="1613"/>
      <c r="DW41" s="1613"/>
      <c r="DX41" s="1613"/>
      <c r="DY41" s="1613"/>
      <c r="DZ41" s="1613"/>
      <c r="EA41" s="1614"/>
    </row>
    <row r="42" spans="2:131" ht="33" customHeight="1" x14ac:dyDescent="0.25">
      <c r="B42" s="1723"/>
      <c r="C42" s="1724"/>
      <c r="D42" s="1352"/>
      <c r="E42" s="1349" t="s">
        <v>142</v>
      </c>
      <c r="F42" s="1350"/>
      <c r="G42" s="1350"/>
      <c r="H42" s="1350"/>
      <c r="I42" s="1351"/>
      <c r="J42" s="1363">
        <f>data4!$AI$2</f>
        <v>0</v>
      </c>
      <c r="K42" s="1364"/>
      <c r="L42" s="1364"/>
      <c r="M42" s="1364"/>
      <c r="N42" s="1364"/>
      <c r="O42" s="1364"/>
      <c r="P42" s="1364"/>
      <c r="Q42" s="1364"/>
      <c r="R42" s="1364"/>
      <c r="S42" s="1364"/>
      <c r="T42" s="1364"/>
      <c r="U42" s="1364"/>
      <c r="V42" s="1364"/>
      <c r="W42" s="1364"/>
      <c r="X42" s="1365"/>
      <c r="Y42" s="1393"/>
      <c r="Z42" s="1394"/>
      <c r="AA42" s="1579"/>
      <c r="AB42" s="1580"/>
      <c r="AC42" s="1581"/>
      <c r="AD42" s="1723"/>
      <c r="AE42" s="1724"/>
      <c r="AF42" s="1352"/>
      <c r="AG42" s="1349" t="s">
        <v>142</v>
      </c>
      <c r="AH42" s="1350"/>
      <c r="AI42" s="1350"/>
      <c r="AJ42" s="1350"/>
      <c r="AK42" s="1351"/>
      <c r="AL42" s="1363">
        <f>data4!$AO$2</f>
        <v>0</v>
      </c>
      <c r="AM42" s="1364"/>
      <c r="AN42" s="1364"/>
      <c r="AO42" s="1364"/>
      <c r="AP42" s="1364"/>
      <c r="AQ42" s="1364"/>
      <c r="AR42" s="1364"/>
      <c r="AS42" s="1364"/>
      <c r="AT42" s="1364"/>
      <c r="AU42" s="1364"/>
      <c r="AV42" s="1364"/>
      <c r="AW42" s="1364"/>
      <c r="AX42" s="1364"/>
      <c r="AY42" s="1364"/>
      <c r="AZ42" s="1365"/>
      <c r="BA42" s="1393"/>
      <c r="BB42" s="1394"/>
      <c r="BC42" s="1579"/>
      <c r="BD42" s="1580"/>
      <c r="BE42" s="1581"/>
      <c r="BF42" s="1609"/>
      <c r="BG42" s="1610"/>
      <c r="BH42" s="1610"/>
      <c r="BI42" s="1610"/>
      <c r="BJ42" s="1610"/>
      <c r="BK42" s="1610"/>
      <c r="BL42" s="1610"/>
      <c r="BM42" s="1611"/>
      <c r="BP42" s="1723"/>
      <c r="BQ42" s="1724"/>
      <c r="BR42" s="1352"/>
      <c r="BS42" s="1349" t="s">
        <v>142</v>
      </c>
      <c r="BT42" s="1350"/>
      <c r="BU42" s="1350"/>
      <c r="BV42" s="1350"/>
      <c r="BW42" s="1351"/>
      <c r="BX42" s="1363">
        <f>data4!$AI$2</f>
        <v>0</v>
      </c>
      <c r="BY42" s="1364"/>
      <c r="BZ42" s="1364"/>
      <c r="CA42" s="1364"/>
      <c r="CB42" s="1364"/>
      <c r="CC42" s="1364"/>
      <c r="CD42" s="1364"/>
      <c r="CE42" s="1364"/>
      <c r="CF42" s="1364"/>
      <c r="CG42" s="1364"/>
      <c r="CH42" s="1364"/>
      <c r="CI42" s="1364"/>
      <c r="CJ42" s="1364"/>
      <c r="CK42" s="1364"/>
      <c r="CL42" s="1365"/>
      <c r="CM42" s="1393"/>
      <c r="CN42" s="1394"/>
      <c r="CO42" s="1579"/>
      <c r="CP42" s="1580"/>
      <c r="CQ42" s="1581"/>
      <c r="CR42" s="1723"/>
      <c r="CS42" s="1724"/>
      <c r="CT42" s="1352"/>
      <c r="CU42" s="1349" t="s">
        <v>142</v>
      </c>
      <c r="CV42" s="1350"/>
      <c r="CW42" s="1350"/>
      <c r="CX42" s="1350"/>
      <c r="CY42" s="1351"/>
      <c r="CZ42" s="1363">
        <f>data4!$AO$2</f>
        <v>0</v>
      </c>
      <c r="DA42" s="1364"/>
      <c r="DB42" s="1364"/>
      <c r="DC42" s="1364"/>
      <c r="DD42" s="1364"/>
      <c r="DE42" s="1364"/>
      <c r="DF42" s="1364"/>
      <c r="DG42" s="1364"/>
      <c r="DH42" s="1364"/>
      <c r="DI42" s="1364"/>
      <c r="DJ42" s="1364"/>
      <c r="DK42" s="1364"/>
      <c r="DL42" s="1364"/>
      <c r="DM42" s="1364"/>
      <c r="DN42" s="1365"/>
      <c r="DO42" s="1393"/>
      <c r="DP42" s="1394"/>
      <c r="DQ42" s="1579"/>
      <c r="DR42" s="1580"/>
      <c r="DS42" s="1581"/>
      <c r="DT42" s="1612"/>
      <c r="DU42" s="1613"/>
      <c r="DV42" s="1613"/>
      <c r="DW42" s="1613"/>
      <c r="DX42" s="1613"/>
      <c r="DY42" s="1613"/>
      <c r="DZ42" s="1613"/>
      <c r="EA42" s="1614"/>
    </row>
    <row r="43" spans="2:131" ht="27.75" customHeight="1" x14ac:dyDescent="0.25">
      <c r="B43" s="1723"/>
      <c r="C43" s="1724"/>
      <c r="D43" s="1352"/>
      <c r="E43" s="1395" t="s">
        <v>122</v>
      </c>
      <c r="F43" s="1396"/>
      <c r="G43" s="1396"/>
      <c r="H43" s="1396"/>
      <c r="I43" s="1397"/>
      <c r="J43" s="1398" t="str">
        <f>DBCS(data4!$AY$2)</f>
        <v/>
      </c>
      <c r="K43" s="1399"/>
      <c r="L43" s="1399"/>
      <c r="M43" s="1399"/>
      <c r="N43" s="1399"/>
      <c r="O43" s="1399"/>
      <c r="P43" s="1400"/>
      <c r="Q43" s="1347" t="str">
        <f>DBCS(data4!$BI$2)</f>
        <v/>
      </c>
      <c r="R43" s="1347"/>
      <c r="S43" s="1347"/>
      <c r="T43" s="1347"/>
      <c r="U43" s="1347"/>
      <c r="V43" s="1584"/>
      <c r="W43" s="1346" t="str">
        <f>DBCS(data4!$BS$2)</f>
        <v/>
      </c>
      <c r="X43" s="1347"/>
      <c r="Y43" s="1347"/>
      <c r="Z43" s="1347"/>
      <c r="AA43" s="1347"/>
      <c r="AB43" s="1347"/>
      <c r="AC43" s="1348"/>
      <c r="AD43" s="1723"/>
      <c r="AE43" s="1724"/>
      <c r="AF43" s="1352"/>
      <c r="AG43" s="1395" t="s">
        <v>122</v>
      </c>
      <c r="AH43" s="1396"/>
      <c r="AI43" s="1396"/>
      <c r="AJ43" s="1396"/>
      <c r="AK43" s="1397"/>
      <c r="AL43" s="1618"/>
      <c r="AM43" s="1619"/>
      <c r="AN43" s="1619"/>
      <c r="AO43" s="1619"/>
      <c r="AP43" s="1619"/>
      <c r="AQ43" s="1619"/>
      <c r="AR43" s="1619"/>
      <c r="AS43" s="1619"/>
      <c r="AT43" s="1619"/>
      <c r="AU43" s="1619"/>
      <c r="AV43" s="1619"/>
      <c r="AW43" s="1619"/>
      <c r="AX43" s="1619"/>
      <c r="AY43" s="1619"/>
      <c r="AZ43" s="1619"/>
      <c r="BA43" s="1619"/>
      <c r="BB43" s="1619"/>
      <c r="BC43" s="1619"/>
      <c r="BD43" s="1619"/>
      <c r="BE43" s="1620"/>
      <c r="BF43" s="1612"/>
      <c r="BG43" s="1613"/>
      <c r="BH43" s="1613"/>
      <c r="BI43" s="1613"/>
      <c r="BJ43" s="1613"/>
      <c r="BK43" s="1613"/>
      <c r="BL43" s="1613"/>
      <c r="BM43" s="1614"/>
      <c r="BP43" s="1723"/>
      <c r="BQ43" s="1724"/>
      <c r="BR43" s="1352"/>
      <c r="BS43" s="1768"/>
      <c r="BT43" s="1769"/>
      <c r="BU43" s="1769"/>
      <c r="BV43" s="1769"/>
      <c r="BW43" s="1769"/>
      <c r="BX43" s="1769"/>
      <c r="BY43" s="1769"/>
      <c r="BZ43" s="1769"/>
      <c r="CA43" s="1769"/>
      <c r="CB43" s="1769"/>
      <c r="CC43" s="1769"/>
      <c r="CD43" s="1769"/>
      <c r="CE43" s="1769"/>
      <c r="CF43" s="1769"/>
      <c r="CG43" s="1769"/>
      <c r="CH43" s="1769"/>
      <c r="CI43" s="1769"/>
      <c r="CJ43" s="1769"/>
      <c r="CK43" s="1769"/>
      <c r="CL43" s="1769"/>
      <c r="CM43" s="1769"/>
      <c r="CN43" s="1769"/>
      <c r="CO43" s="1769"/>
      <c r="CP43" s="1769"/>
      <c r="CQ43" s="1770"/>
      <c r="CR43" s="1723"/>
      <c r="CS43" s="1724"/>
      <c r="CT43" s="1352"/>
      <c r="CU43" s="1768"/>
      <c r="CV43" s="1769"/>
      <c r="CW43" s="1769"/>
      <c r="CX43" s="1769"/>
      <c r="CY43" s="1769"/>
      <c r="CZ43" s="1769"/>
      <c r="DA43" s="1769"/>
      <c r="DB43" s="1769"/>
      <c r="DC43" s="1769"/>
      <c r="DD43" s="1769"/>
      <c r="DE43" s="1769"/>
      <c r="DF43" s="1769"/>
      <c r="DG43" s="1769"/>
      <c r="DH43" s="1769"/>
      <c r="DI43" s="1769"/>
      <c r="DJ43" s="1769"/>
      <c r="DK43" s="1769"/>
      <c r="DL43" s="1769"/>
      <c r="DM43" s="1769"/>
      <c r="DN43" s="1769"/>
      <c r="DO43" s="1769"/>
      <c r="DP43" s="1769"/>
      <c r="DQ43" s="1769"/>
      <c r="DR43" s="1769"/>
      <c r="DS43" s="1770"/>
      <c r="DT43" s="1612"/>
      <c r="DU43" s="1613"/>
      <c r="DV43" s="1613"/>
      <c r="DW43" s="1613"/>
      <c r="DX43" s="1613"/>
      <c r="DY43" s="1613"/>
      <c r="DZ43" s="1613"/>
      <c r="EA43" s="1614"/>
    </row>
    <row r="44" spans="2:131" ht="15.75" customHeight="1" x14ac:dyDescent="0.25">
      <c r="B44" s="1723"/>
      <c r="C44" s="1724"/>
      <c r="D44" s="1352">
        <v>4</v>
      </c>
      <c r="E44" s="1357" t="s">
        <v>143</v>
      </c>
      <c r="F44" s="1358"/>
      <c r="G44" s="1358"/>
      <c r="H44" s="1358"/>
      <c r="I44" s="1359"/>
      <c r="J44" s="1360">
        <f>data4!$Z$2</f>
        <v>0</v>
      </c>
      <c r="K44" s="1361"/>
      <c r="L44" s="1361"/>
      <c r="M44" s="1361"/>
      <c r="N44" s="1361"/>
      <c r="O44" s="1361"/>
      <c r="P44" s="1361"/>
      <c r="Q44" s="1361"/>
      <c r="R44" s="1361"/>
      <c r="S44" s="1361"/>
      <c r="T44" s="1361"/>
      <c r="U44" s="1361"/>
      <c r="V44" s="1361"/>
      <c r="W44" s="1361"/>
      <c r="X44" s="1362"/>
      <c r="Y44" s="1391" t="s">
        <v>144</v>
      </c>
      <c r="Z44" s="1392"/>
      <c r="AA44" s="1576">
        <f>data4!$CN$2</f>
        <v>0</v>
      </c>
      <c r="AB44" s="1577"/>
      <c r="AC44" s="1578"/>
      <c r="AD44" s="1723"/>
      <c r="AE44" s="1724"/>
      <c r="AF44" s="1352">
        <v>4</v>
      </c>
      <c r="AG44" s="1357" t="s">
        <v>143</v>
      </c>
      <c r="AH44" s="1358"/>
      <c r="AI44" s="1358"/>
      <c r="AJ44" s="1358"/>
      <c r="AK44" s="1359"/>
      <c r="AL44" s="1360">
        <f>data4!$AF$2</f>
        <v>0</v>
      </c>
      <c r="AM44" s="1361"/>
      <c r="AN44" s="1361"/>
      <c r="AO44" s="1361"/>
      <c r="AP44" s="1361"/>
      <c r="AQ44" s="1361"/>
      <c r="AR44" s="1361"/>
      <c r="AS44" s="1361"/>
      <c r="AT44" s="1361"/>
      <c r="AU44" s="1361"/>
      <c r="AV44" s="1361"/>
      <c r="AW44" s="1361"/>
      <c r="AX44" s="1361"/>
      <c r="AY44" s="1361"/>
      <c r="AZ44" s="1362"/>
      <c r="BA44" s="1391" t="s">
        <v>144</v>
      </c>
      <c r="BB44" s="1392"/>
      <c r="BC44" s="1576">
        <f>data4!$CT$2</f>
        <v>0</v>
      </c>
      <c r="BD44" s="1577"/>
      <c r="BE44" s="1578"/>
      <c r="BF44" s="1612"/>
      <c r="BG44" s="1613"/>
      <c r="BH44" s="1613"/>
      <c r="BI44" s="1613"/>
      <c r="BJ44" s="1613"/>
      <c r="BK44" s="1613"/>
      <c r="BL44" s="1613"/>
      <c r="BM44" s="1614"/>
      <c r="BP44" s="1723"/>
      <c r="BQ44" s="1724"/>
      <c r="BR44" s="1352">
        <v>4</v>
      </c>
      <c r="BS44" s="1357" t="s">
        <v>143</v>
      </c>
      <c r="BT44" s="1358"/>
      <c r="BU44" s="1358"/>
      <c r="BV44" s="1358"/>
      <c r="BW44" s="1359"/>
      <c r="BX44" s="1360">
        <f>data4!$Z$2</f>
        <v>0</v>
      </c>
      <c r="BY44" s="1361"/>
      <c r="BZ44" s="1361"/>
      <c r="CA44" s="1361"/>
      <c r="CB44" s="1361"/>
      <c r="CC44" s="1361"/>
      <c r="CD44" s="1361"/>
      <c r="CE44" s="1361"/>
      <c r="CF44" s="1361"/>
      <c r="CG44" s="1361"/>
      <c r="CH44" s="1361"/>
      <c r="CI44" s="1361"/>
      <c r="CJ44" s="1361"/>
      <c r="CK44" s="1361"/>
      <c r="CL44" s="1362"/>
      <c r="CM44" s="1391" t="s">
        <v>144</v>
      </c>
      <c r="CN44" s="1392"/>
      <c r="CO44" s="1576">
        <f>data4!$CN$2</f>
        <v>0</v>
      </c>
      <c r="CP44" s="1577"/>
      <c r="CQ44" s="1578"/>
      <c r="CR44" s="1723"/>
      <c r="CS44" s="1724"/>
      <c r="CT44" s="1352">
        <v>4</v>
      </c>
      <c r="CU44" s="1357" t="s">
        <v>143</v>
      </c>
      <c r="CV44" s="1358"/>
      <c r="CW44" s="1358"/>
      <c r="CX44" s="1358"/>
      <c r="CY44" s="1359"/>
      <c r="CZ44" s="1360">
        <f>data4!$AF$2</f>
        <v>0</v>
      </c>
      <c r="DA44" s="1361"/>
      <c r="DB44" s="1361"/>
      <c r="DC44" s="1361"/>
      <c r="DD44" s="1361"/>
      <c r="DE44" s="1361"/>
      <c r="DF44" s="1361"/>
      <c r="DG44" s="1361"/>
      <c r="DH44" s="1361"/>
      <c r="DI44" s="1361"/>
      <c r="DJ44" s="1361"/>
      <c r="DK44" s="1361"/>
      <c r="DL44" s="1361"/>
      <c r="DM44" s="1361"/>
      <c r="DN44" s="1362"/>
      <c r="DO44" s="1391" t="s">
        <v>144</v>
      </c>
      <c r="DP44" s="1392"/>
      <c r="DQ44" s="1576">
        <f>data4!$CT$2</f>
        <v>0</v>
      </c>
      <c r="DR44" s="1577"/>
      <c r="DS44" s="1578"/>
      <c r="DT44" s="1612"/>
      <c r="DU44" s="1613"/>
      <c r="DV44" s="1613"/>
      <c r="DW44" s="1613"/>
      <c r="DX44" s="1613"/>
      <c r="DY44" s="1613"/>
      <c r="DZ44" s="1613"/>
      <c r="EA44" s="1614"/>
    </row>
    <row r="45" spans="2:131" ht="33" customHeight="1" x14ac:dyDescent="0.25">
      <c r="B45" s="1723"/>
      <c r="C45" s="1724"/>
      <c r="D45" s="1352"/>
      <c r="E45" s="1349" t="s">
        <v>142</v>
      </c>
      <c r="F45" s="1350"/>
      <c r="G45" s="1350"/>
      <c r="H45" s="1350"/>
      <c r="I45" s="1351"/>
      <c r="J45" s="1363">
        <f>data4!$AJ$2</f>
        <v>0</v>
      </c>
      <c r="K45" s="1364"/>
      <c r="L45" s="1364"/>
      <c r="M45" s="1364"/>
      <c r="N45" s="1364"/>
      <c r="O45" s="1364"/>
      <c r="P45" s="1364"/>
      <c r="Q45" s="1364"/>
      <c r="R45" s="1364"/>
      <c r="S45" s="1364"/>
      <c r="T45" s="1364"/>
      <c r="U45" s="1364"/>
      <c r="V45" s="1364"/>
      <c r="W45" s="1364"/>
      <c r="X45" s="1365"/>
      <c r="Y45" s="1393"/>
      <c r="Z45" s="1394"/>
      <c r="AA45" s="1579"/>
      <c r="AB45" s="1580"/>
      <c r="AC45" s="1581"/>
      <c r="AD45" s="1723"/>
      <c r="AE45" s="1724"/>
      <c r="AF45" s="1352"/>
      <c r="AG45" s="1349" t="s">
        <v>142</v>
      </c>
      <c r="AH45" s="1350"/>
      <c r="AI45" s="1350"/>
      <c r="AJ45" s="1350"/>
      <c r="AK45" s="1351"/>
      <c r="AL45" s="1363">
        <f>data4!$AP$2</f>
        <v>0</v>
      </c>
      <c r="AM45" s="1364"/>
      <c r="AN45" s="1364"/>
      <c r="AO45" s="1364"/>
      <c r="AP45" s="1364"/>
      <c r="AQ45" s="1364"/>
      <c r="AR45" s="1364"/>
      <c r="AS45" s="1364"/>
      <c r="AT45" s="1364"/>
      <c r="AU45" s="1364"/>
      <c r="AV45" s="1364"/>
      <c r="AW45" s="1364"/>
      <c r="AX45" s="1364"/>
      <c r="AY45" s="1364"/>
      <c r="AZ45" s="1365"/>
      <c r="BA45" s="1393"/>
      <c r="BB45" s="1394"/>
      <c r="BC45" s="1579"/>
      <c r="BD45" s="1580"/>
      <c r="BE45" s="1581"/>
      <c r="BF45" s="1612"/>
      <c r="BG45" s="1613"/>
      <c r="BH45" s="1613"/>
      <c r="BI45" s="1613"/>
      <c r="BJ45" s="1613"/>
      <c r="BK45" s="1613"/>
      <c r="BL45" s="1613"/>
      <c r="BM45" s="1614"/>
      <c r="BP45" s="1723"/>
      <c r="BQ45" s="1724"/>
      <c r="BR45" s="1352"/>
      <c r="BS45" s="1349" t="s">
        <v>142</v>
      </c>
      <c r="BT45" s="1350"/>
      <c r="BU45" s="1350"/>
      <c r="BV45" s="1350"/>
      <c r="BW45" s="1351"/>
      <c r="BX45" s="1363">
        <f>data4!$AJ$2</f>
        <v>0</v>
      </c>
      <c r="BY45" s="1364"/>
      <c r="BZ45" s="1364"/>
      <c r="CA45" s="1364"/>
      <c r="CB45" s="1364"/>
      <c r="CC45" s="1364"/>
      <c r="CD45" s="1364"/>
      <c r="CE45" s="1364"/>
      <c r="CF45" s="1364"/>
      <c r="CG45" s="1364"/>
      <c r="CH45" s="1364"/>
      <c r="CI45" s="1364"/>
      <c r="CJ45" s="1364"/>
      <c r="CK45" s="1364"/>
      <c r="CL45" s="1365"/>
      <c r="CM45" s="1393"/>
      <c r="CN45" s="1394"/>
      <c r="CO45" s="1579"/>
      <c r="CP45" s="1580"/>
      <c r="CQ45" s="1581"/>
      <c r="CR45" s="1723"/>
      <c r="CS45" s="1724"/>
      <c r="CT45" s="1352"/>
      <c r="CU45" s="1349" t="s">
        <v>142</v>
      </c>
      <c r="CV45" s="1350"/>
      <c r="CW45" s="1350"/>
      <c r="CX45" s="1350"/>
      <c r="CY45" s="1351"/>
      <c r="CZ45" s="1363">
        <f>data4!$AP$2</f>
        <v>0</v>
      </c>
      <c r="DA45" s="1364"/>
      <c r="DB45" s="1364"/>
      <c r="DC45" s="1364"/>
      <c r="DD45" s="1364"/>
      <c r="DE45" s="1364"/>
      <c r="DF45" s="1364"/>
      <c r="DG45" s="1364"/>
      <c r="DH45" s="1364"/>
      <c r="DI45" s="1364"/>
      <c r="DJ45" s="1364"/>
      <c r="DK45" s="1364"/>
      <c r="DL45" s="1364"/>
      <c r="DM45" s="1364"/>
      <c r="DN45" s="1365"/>
      <c r="DO45" s="1393"/>
      <c r="DP45" s="1394"/>
      <c r="DQ45" s="1579"/>
      <c r="DR45" s="1580"/>
      <c r="DS45" s="1581"/>
      <c r="DT45" s="1612"/>
      <c r="DU45" s="1613"/>
      <c r="DV45" s="1613"/>
      <c r="DW45" s="1613"/>
      <c r="DX45" s="1613"/>
      <c r="DY45" s="1613"/>
      <c r="DZ45" s="1613"/>
      <c r="EA45" s="1614"/>
    </row>
    <row r="46" spans="2:131" ht="27.75" customHeight="1" x14ac:dyDescent="0.25">
      <c r="B46" s="1725"/>
      <c r="C46" s="1726"/>
      <c r="D46" s="1352"/>
      <c r="E46" s="1395" t="s">
        <v>122</v>
      </c>
      <c r="F46" s="1396"/>
      <c r="G46" s="1396"/>
      <c r="H46" s="1396"/>
      <c r="I46" s="1397"/>
      <c r="J46" s="1398" t="str">
        <f>DBCS(data4!$AZ$2)</f>
        <v/>
      </c>
      <c r="K46" s="1399"/>
      <c r="L46" s="1399"/>
      <c r="M46" s="1399"/>
      <c r="N46" s="1399"/>
      <c r="O46" s="1399"/>
      <c r="P46" s="1400"/>
      <c r="Q46" s="1347" t="str">
        <f>DBCS(data4!$BJ$2)</f>
        <v/>
      </c>
      <c r="R46" s="1347"/>
      <c r="S46" s="1347"/>
      <c r="T46" s="1347"/>
      <c r="U46" s="1347"/>
      <c r="V46" s="1584"/>
      <c r="W46" s="1346" t="str">
        <f>DBCS(data4!$BT$2)</f>
        <v/>
      </c>
      <c r="X46" s="1347"/>
      <c r="Y46" s="1347"/>
      <c r="Z46" s="1347"/>
      <c r="AA46" s="1347"/>
      <c r="AB46" s="1347"/>
      <c r="AC46" s="1348"/>
      <c r="AD46" s="1725"/>
      <c r="AE46" s="1726"/>
      <c r="AF46" s="1352"/>
      <c r="AG46" s="1395" t="s">
        <v>122</v>
      </c>
      <c r="AH46" s="1396"/>
      <c r="AI46" s="1396"/>
      <c r="AJ46" s="1396"/>
      <c r="AK46" s="1397"/>
      <c r="AL46" s="1618"/>
      <c r="AM46" s="1619"/>
      <c r="AN46" s="1619"/>
      <c r="AO46" s="1619"/>
      <c r="AP46" s="1619"/>
      <c r="AQ46" s="1619"/>
      <c r="AR46" s="1619"/>
      <c r="AS46" s="1619"/>
      <c r="AT46" s="1619"/>
      <c r="AU46" s="1619"/>
      <c r="AV46" s="1619"/>
      <c r="AW46" s="1619"/>
      <c r="AX46" s="1619"/>
      <c r="AY46" s="1619"/>
      <c r="AZ46" s="1619"/>
      <c r="BA46" s="1619"/>
      <c r="BB46" s="1619"/>
      <c r="BC46" s="1619"/>
      <c r="BD46" s="1619"/>
      <c r="BE46" s="1620"/>
      <c r="BF46" s="1615"/>
      <c r="BG46" s="1616"/>
      <c r="BH46" s="1616"/>
      <c r="BI46" s="1616"/>
      <c r="BJ46" s="1616"/>
      <c r="BK46" s="1616"/>
      <c r="BL46" s="1616"/>
      <c r="BM46" s="1617"/>
      <c r="BP46" s="1725"/>
      <c r="BQ46" s="1726"/>
      <c r="BR46" s="1352"/>
      <c r="BS46" s="1768"/>
      <c r="BT46" s="1769"/>
      <c r="BU46" s="1769"/>
      <c r="BV46" s="1769"/>
      <c r="BW46" s="1769"/>
      <c r="BX46" s="1769"/>
      <c r="BY46" s="1769"/>
      <c r="BZ46" s="1769"/>
      <c r="CA46" s="1769"/>
      <c r="CB46" s="1769"/>
      <c r="CC46" s="1769"/>
      <c r="CD46" s="1769"/>
      <c r="CE46" s="1769"/>
      <c r="CF46" s="1769"/>
      <c r="CG46" s="1769"/>
      <c r="CH46" s="1769"/>
      <c r="CI46" s="1769"/>
      <c r="CJ46" s="1769"/>
      <c r="CK46" s="1769"/>
      <c r="CL46" s="1769"/>
      <c r="CM46" s="1769"/>
      <c r="CN46" s="1769"/>
      <c r="CO46" s="1769"/>
      <c r="CP46" s="1769"/>
      <c r="CQ46" s="1770"/>
      <c r="CR46" s="1725"/>
      <c r="CS46" s="1726"/>
      <c r="CT46" s="1352"/>
      <c r="CU46" s="1768"/>
      <c r="CV46" s="1769"/>
      <c r="CW46" s="1769"/>
      <c r="CX46" s="1769"/>
      <c r="CY46" s="1769"/>
      <c r="CZ46" s="1769"/>
      <c r="DA46" s="1769"/>
      <c r="DB46" s="1769"/>
      <c r="DC46" s="1769"/>
      <c r="DD46" s="1769"/>
      <c r="DE46" s="1769"/>
      <c r="DF46" s="1769"/>
      <c r="DG46" s="1769"/>
      <c r="DH46" s="1769"/>
      <c r="DI46" s="1769"/>
      <c r="DJ46" s="1769"/>
      <c r="DK46" s="1769"/>
      <c r="DL46" s="1769"/>
      <c r="DM46" s="1769"/>
      <c r="DN46" s="1769"/>
      <c r="DO46" s="1769"/>
      <c r="DP46" s="1769"/>
      <c r="DQ46" s="1769"/>
      <c r="DR46" s="1769"/>
      <c r="DS46" s="1770"/>
      <c r="DT46" s="1615"/>
      <c r="DU46" s="1616"/>
      <c r="DV46" s="1616"/>
      <c r="DW46" s="1616"/>
      <c r="DX46" s="1616"/>
      <c r="DY46" s="1616"/>
      <c r="DZ46" s="1616"/>
      <c r="EA46" s="1617"/>
    </row>
    <row r="47" spans="2:131" ht="15.75" customHeight="1" x14ac:dyDescent="0.25">
      <c r="B47" s="1330" t="s">
        <v>82</v>
      </c>
      <c r="C47" s="1434"/>
      <c r="D47" s="1331"/>
      <c r="E47" s="1330" t="s">
        <v>83</v>
      </c>
      <c r="F47" s="1434"/>
      <c r="G47" s="1330" t="s">
        <v>84</v>
      </c>
      <c r="H47" s="1434"/>
      <c r="I47" s="1330" t="s">
        <v>85</v>
      </c>
      <c r="J47" s="1331"/>
      <c r="K47" s="1330" t="s">
        <v>2</v>
      </c>
      <c r="L47" s="1434"/>
      <c r="M47" s="1331"/>
      <c r="N47" s="1534" t="s">
        <v>86</v>
      </c>
      <c r="O47" s="1534"/>
      <c r="P47" s="1534"/>
      <c r="Q47" s="1534"/>
      <c r="R47" s="1534"/>
      <c r="S47" s="1534"/>
      <c r="T47" s="1585" t="s">
        <v>90</v>
      </c>
      <c r="U47" s="1585"/>
      <c r="V47" s="1585"/>
      <c r="W47" s="1585"/>
      <c r="X47" s="1585"/>
      <c r="Y47" s="1585"/>
      <c r="Z47" s="1330" t="s">
        <v>91</v>
      </c>
      <c r="AA47" s="1331"/>
      <c r="AB47" s="1330" t="s">
        <v>92</v>
      </c>
      <c r="AC47" s="1331"/>
      <c r="AD47" s="1336" t="s">
        <v>58</v>
      </c>
      <c r="AE47" s="1337"/>
      <c r="AF47" s="1337"/>
      <c r="AG47" s="1337"/>
      <c r="AH47" s="1337"/>
      <c r="AI47" s="1337"/>
      <c r="AJ47" s="1337"/>
      <c r="AK47" s="1337"/>
      <c r="AL47" s="1337"/>
      <c r="AM47" s="1337"/>
      <c r="AN47" s="1337"/>
      <c r="AO47" s="1337"/>
      <c r="AP47" s="1337"/>
      <c r="AQ47" s="1337"/>
      <c r="AR47" s="1338"/>
      <c r="AS47" s="1336" t="s">
        <v>81</v>
      </c>
      <c r="AT47" s="1337"/>
      <c r="AU47" s="1337"/>
      <c r="AV47" s="1337"/>
      <c r="AW47" s="1337"/>
      <c r="AX47" s="1337"/>
      <c r="AY47" s="1337"/>
      <c r="AZ47" s="1337"/>
      <c r="BA47" s="1337"/>
      <c r="BB47" s="1337"/>
      <c r="BC47" s="1337"/>
      <c r="BD47" s="1337"/>
      <c r="BE47" s="1337"/>
      <c r="BF47" s="1337"/>
      <c r="BG47" s="1337"/>
      <c r="BH47" s="1337"/>
      <c r="BI47" s="1337"/>
      <c r="BJ47" s="1337"/>
      <c r="BK47" s="1337"/>
      <c r="BL47" s="1337"/>
      <c r="BM47" s="1338"/>
      <c r="BP47" s="1330" t="s">
        <v>82</v>
      </c>
      <c r="BQ47" s="1434"/>
      <c r="BR47" s="1331"/>
      <c r="BS47" s="1330" t="s">
        <v>83</v>
      </c>
      <c r="BT47" s="1434"/>
      <c r="BU47" s="1330" t="s">
        <v>84</v>
      </c>
      <c r="BV47" s="1434"/>
      <c r="BW47" s="1330" t="s">
        <v>85</v>
      </c>
      <c r="BX47" s="1331"/>
      <c r="BY47" s="1330" t="s">
        <v>2</v>
      </c>
      <c r="BZ47" s="1434"/>
      <c r="CA47" s="1331"/>
      <c r="CB47" s="1534" t="s">
        <v>86</v>
      </c>
      <c r="CC47" s="1534"/>
      <c r="CD47" s="1534"/>
      <c r="CE47" s="1534"/>
      <c r="CF47" s="1534"/>
      <c r="CG47" s="1534"/>
      <c r="CH47" s="1585" t="s">
        <v>90</v>
      </c>
      <c r="CI47" s="1585"/>
      <c r="CJ47" s="1585"/>
      <c r="CK47" s="1585"/>
      <c r="CL47" s="1585"/>
      <c r="CM47" s="1585"/>
      <c r="CN47" s="1330" t="s">
        <v>91</v>
      </c>
      <c r="CO47" s="1331"/>
      <c r="CP47" s="1330" t="s">
        <v>92</v>
      </c>
      <c r="CQ47" s="1331"/>
      <c r="CR47" s="1336" t="s">
        <v>58</v>
      </c>
      <c r="CS47" s="1337"/>
      <c r="CT47" s="1337"/>
      <c r="CU47" s="1337"/>
      <c r="CV47" s="1337"/>
      <c r="CW47" s="1337"/>
      <c r="CX47" s="1337"/>
      <c r="CY47" s="1337"/>
      <c r="CZ47" s="1337"/>
      <c r="DA47" s="1337"/>
      <c r="DB47" s="1337"/>
      <c r="DC47" s="1337"/>
      <c r="DD47" s="1337"/>
      <c r="DE47" s="1337"/>
      <c r="DF47" s="1338"/>
      <c r="DG47" s="1336" t="s">
        <v>81</v>
      </c>
      <c r="DH47" s="1337"/>
      <c r="DI47" s="1337"/>
      <c r="DJ47" s="1337"/>
      <c r="DK47" s="1337"/>
      <c r="DL47" s="1337"/>
      <c r="DM47" s="1337"/>
      <c r="DN47" s="1337"/>
      <c r="DO47" s="1337"/>
      <c r="DP47" s="1337"/>
      <c r="DQ47" s="1337"/>
      <c r="DR47" s="1337"/>
      <c r="DS47" s="1337"/>
      <c r="DT47" s="1337"/>
      <c r="DU47" s="1337"/>
      <c r="DV47" s="1337"/>
      <c r="DW47" s="1337"/>
      <c r="DX47" s="1337"/>
      <c r="DY47" s="1337"/>
      <c r="DZ47" s="1337"/>
      <c r="EA47" s="1338"/>
    </row>
    <row r="48" spans="2:131" ht="15.75" customHeight="1" x14ac:dyDescent="0.25">
      <c r="B48" s="1332"/>
      <c r="C48" s="1435"/>
      <c r="D48" s="1333"/>
      <c r="E48" s="1332"/>
      <c r="F48" s="1435"/>
      <c r="G48" s="1332"/>
      <c r="H48" s="1435"/>
      <c r="I48" s="1332"/>
      <c r="J48" s="1333"/>
      <c r="K48" s="1332"/>
      <c r="L48" s="1435"/>
      <c r="M48" s="1333"/>
      <c r="N48" s="1330" t="s">
        <v>87</v>
      </c>
      <c r="O48" s="1434"/>
      <c r="P48" s="1331"/>
      <c r="Q48" s="1330" t="s">
        <v>88</v>
      </c>
      <c r="R48" s="1434"/>
      <c r="S48" s="1331"/>
      <c r="T48" s="1330" t="s">
        <v>89</v>
      </c>
      <c r="U48" s="1434"/>
      <c r="V48" s="1331"/>
      <c r="W48" s="1330" t="s">
        <v>87</v>
      </c>
      <c r="X48" s="1434"/>
      <c r="Y48" s="1331"/>
      <c r="Z48" s="1332"/>
      <c r="AA48" s="1333"/>
      <c r="AB48" s="1332"/>
      <c r="AC48" s="1333"/>
      <c r="AD48" s="1339"/>
      <c r="AE48" s="1340"/>
      <c r="AF48" s="1340"/>
      <c r="AG48" s="1340"/>
      <c r="AH48" s="1340"/>
      <c r="AI48" s="1340"/>
      <c r="AJ48" s="1340"/>
      <c r="AK48" s="1340"/>
      <c r="AL48" s="1340"/>
      <c r="AM48" s="1340"/>
      <c r="AN48" s="1340"/>
      <c r="AO48" s="1340"/>
      <c r="AP48" s="1340"/>
      <c r="AQ48" s="1340"/>
      <c r="AR48" s="1341"/>
      <c r="AS48" s="1339"/>
      <c r="AT48" s="1340"/>
      <c r="AU48" s="1340"/>
      <c r="AV48" s="1340"/>
      <c r="AW48" s="1340"/>
      <c r="AX48" s="1340"/>
      <c r="AY48" s="1340"/>
      <c r="AZ48" s="1340"/>
      <c r="BA48" s="1340"/>
      <c r="BB48" s="1340"/>
      <c r="BC48" s="1340"/>
      <c r="BD48" s="1340"/>
      <c r="BE48" s="1340"/>
      <c r="BF48" s="1340"/>
      <c r="BG48" s="1340"/>
      <c r="BH48" s="1340"/>
      <c r="BI48" s="1340"/>
      <c r="BJ48" s="1340"/>
      <c r="BK48" s="1340"/>
      <c r="BL48" s="1340"/>
      <c r="BM48" s="1341"/>
      <c r="BP48" s="1332"/>
      <c r="BQ48" s="1435"/>
      <c r="BR48" s="1333"/>
      <c r="BS48" s="1332"/>
      <c r="BT48" s="1435"/>
      <c r="BU48" s="1332"/>
      <c r="BV48" s="1435"/>
      <c r="BW48" s="1332"/>
      <c r="BX48" s="1333"/>
      <c r="BY48" s="1332"/>
      <c r="BZ48" s="1435"/>
      <c r="CA48" s="1333"/>
      <c r="CB48" s="1330" t="s">
        <v>87</v>
      </c>
      <c r="CC48" s="1434"/>
      <c r="CD48" s="1331"/>
      <c r="CE48" s="1330" t="s">
        <v>88</v>
      </c>
      <c r="CF48" s="1434"/>
      <c r="CG48" s="1331"/>
      <c r="CH48" s="1330" t="s">
        <v>89</v>
      </c>
      <c r="CI48" s="1434"/>
      <c r="CJ48" s="1331"/>
      <c r="CK48" s="1330" t="s">
        <v>87</v>
      </c>
      <c r="CL48" s="1434"/>
      <c r="CM48" s="1331"/>
      <c r="CN48" s="1332"/>
      <c r="CO48" s="1333"/>
      <c r="CP48" s="1332"/>
      <c r="CQ48" s="1333"/>
      <c r="CR48" s="1339"/>
      <c r="CS48" s="1340"/>
      <c r="CT48" s="1340"/>
      <c r="CU48" s="1340"/>
      <c r="CV48" s="1340"/>
      <c r="CW48" s="1340"/>
      <c r="CX48" s="1340"/>
      <c r="CY48" s="1340"/>
      <c r="CZ48" s="1340"/>
      <c r="DA48" s="1340"/>
      <c r="DB48" s="1340"/>
      <c r="DC48" s="1340"/>
      <c r="DD48" s="1340"/>
      <c r="DE48" s="1340"/>
      <c r="DF48" s="1341"/>
      <c r="DG48" s="1339"/>
      <c r="DH48" s="1340"/>
      <c r="DI48" s="1340"/>
      <c r="DJ48" s="1340"/>
      <c r="DK48" s="1340"/>
      <c r="DL48" s="1340"/>
      <c r="DM48" s="1340"/>
      <c r="DN48" s="1340"/>
      <c r="DO48" s="1340"/>
      <c r="DP48" s="1340"/>
      <c r="DQ48" s="1340"/>
      <c r="DR48" s="1340"/>
      <c r="DS48" s="1340"/>
      <c r="DT48" s="1340"/>
      <c r="DU48" s="1340"/>
      <c r="DV48" s="1340"/>
      <c r="DW48" s="1340"/>
      <c r="DX48" s="1340"/>
      <c r="DY48" s="1340"/>
      <c r="DZ48" s="1340"/>
      <c r="EA48" s="1341"/>
    </row>
    <row r="49" spans="1:131" ht="15.75" customHeight="1" x14ac:dyDescent="0.25">
      <c r="B49" s="1332"/>
      <c r="C49" s="1435"/>
      <c r="D49" s="1333"/>
      <c r="E49" s="1332"/>
      <c r="F49" s="1435"/>
      <c r="G49" s="1332"/>
      <c r="H49" s="1435"/>
      <c r="I49" s="1332"/>
      <c r="J49" s="1333"/>
      <c r="K49" s="1332"/>
      <c r="L49" s="1435"/>
      <c r="M49" s="1333"/>
      <c r="N49" s="1332"/>
      <c r="O49" s="1435"/>
      <c r="P49" s="1333"/>
      <c r="Q49" s="1332"/>
      <c r="R49" s="1435"/>
      <c r="S49" s="1333"/>
      <c r="T49" s="1332"/>
      <c r="U49" s="1435"/>
      <c r="V49" s="1333"/>
      <c r="W49" s="1332"/>
      <c r="X49" s="1435"/>
      <c r="Y49" s="1333"/>
      <c r="Z49" s="1332"/>
      <c r="AA49" s="1333"/>
      <c r="AB49" s="1332"/>
      <c r="AC49" s="1333"/>
      <c r="AD49" s="1336" t="s">
        <v>59</v>
      </c>
      <c r="AE49" s="1337"/>
      <c r="AF49" s="1338"/>
      <c r="AG49" s="1336" t="s">
        <v>60</v>
      </c>
      <c r="AH49" s="1337"/>
      <c r="AI49" s="1338"/>
      <c r="AJ49" s="1336" t="s">
        <v>61</v>
      </c>
      <c r="AK49" s="1337"/>
      <c r="AL49" s="1338"/>
      <c r="AM49" s="1336" t="s">
        <v>1</v>
      </c>
      <c r="AN49" s="1337"/>
      <c r="AO49" s="1338"/>
      <c r="AP49" s="1336" t="s">
        <v>62</v>
      </c>
      <c r="AQ49" s="1337"/>
      <c r="AR49" s="1338"/>
      <c r="AS49" s="1336" t="s">
        <v>63</v>
      </c>
      <c r="AT49" s="1337"/>
      <c r="AU49" s="1338"/>
      <c r="AV49" s="1336" t="s">
        <v>64</v>
      </c>
      <c r="AW49" s="1337"/>
      <c r="AX49" s="1338"/>
      <c r="AY49" s="1336" t="s">
        <v>65</v>
      </c>
      <c r="AZ49" s="1337"/>
      <c r="BA49" s="1338"/>
      <c r="BB49" s="1336" t="s">
        <v>66</v>
      </c>
      <c r="BC49" s="1337"/>
      <c r="BD49" s="1338"/>
      <c r="BE49" s="1336" t="s">
        <v>61</v>
      </c>
      <c r="BF49" s="1337"/>
      <c r="BG49" s="1338"/>
      <c r="BH49" s="1336" t="s">
        <v>1</v>
      </c>
      <c r="BI49" s="1337"/>
      <c r="BJ49" s="1338"/>
      <c r="BK49" s="1336" t="s">
        <v>62</v>
      </c>
      <c r="BL49" s="1337"/>
      <c r="BM49" s="1338"/>
      <c r="BP49" s="1332"/>
      <c r="BQ49" s="1435"/>
      <c r="BR49" s="1333"/>
      <c r="BS49" s="1332"/>
      <c r="BT49" s="1435"/>
      <c r="BU49" s="1332"/>
      <c r="BV49" s="1435"/>
      <c r="BW49" s="1332"/>
      <c r="BX49" s="1333"/>
      <c r="BY49" s="1332"/>
      <c r="BZ49" s="1435"/>
      <c r="CA49" s="1333"/>
      <c r="CB49" s="1332"/>
      <c r="CC49" s="1435"/>
      <c r="CD49" s="1333"/>
      <c r="CE49" s="1332"/>
      <c r="CF49" s="1435"/>
      <c r="CG49" s="1333"/>
      <c r="CH49" s="1332"/>
      <c r="CI49" s="1435"/>
      <c r="CJ49" s="1333"/>
      <c r="CK49" s="1332"/>
      <c r="CL49" s="1435"/>
      <c r="CM49" s="1333"/>
      <c r="CN49" s="1332"/>
      <c r="CO49" s="1333"/>
      <c r="CP49" s="1332"/>
      <c r="CQ49" s="1333"/>
      <c r="CR49" s="1336" t="s">
        <v>59</v>
      </c>
      <c r="CS49" s="1337"/>
      <c r="CT49" s="1338"/>
      <c r="CU49" s="1336" t="s">
        <v>60</v>
      </c>
      <c r="CV49" s="1337"/>
      <c r="CW49" s="1338"/>
      <c r="CX49" s="1336" t="s">
        <v>61</v>
      </c>
      <c r="CY49" s="1337"/>
      <c r="CZ49" s="1338"/>
      <c r="DA49" s="1336" t="s">
        <v>1</v>
      </c>
      <c r="DB49" s="1337"/>
      <c r="DC49" s="1338"/>
      <c r="DD49" s="1336" t="s">
        <v>62</v>
      </c>
      <c r="DE49" s="1337"/>
      <c r="DF49" s="1338"/>
      <c r="DG49" s="1336" t="s">
        <v>63</v>
      </c>
      <c r="DH49" s="1337"/>
      <c r="DI49" s="1338"/>
      <c r="DJ49" s="1336" t="s">
        <v>64</v>
      </c>
      <c r="DK49" s="1337"/>
      <c r="DL49" s="1338"/>
      <c r="DM49" s="1336" t="s">
        <v>65</v>
      </c>
      <c r="DN49" s="1337"/>
      <c r="DO49" s="1338"/>
      <c r="DP49" s="1336" t="s">
        <v>66</v>
      </c>
      <c r="DQ49" s="1337"/>
      <c r="DR49" s="1338"/>
      <c r="DS49" s="1336" t="s">
        <v>61</v>
      </c>
      <c r="DT49" s="1337"/>
      <c r="DU49" s="1338"/>
      <c r="DV49" s="1336" t="s">
        <v>1</v>
      </c>
      <c r="DW49" s="1337"/>
      <c r="DX49" s="1338"/>
      <c r="DY49" s="1336" t="s">
        <v>62</v>
      </c>
      <c r="DZ49" s="1337"/>
      <c r="EA49" s="1338"/>
    </row>
    <row r="50" spans="1:131" ht="15.75" customHeight="1" x14ac:dyDescent="0.25">
      <c r="B50" s="1334"/>
      <c r="C50" s="1436"/>
      <c r="D50" s="1335"/>
      <c r="E50" s="1334"/>
      <c r="F50" s="1436"/>
      <c r="G50" s="1334"/>
      <c r="H50" s="1436"/>
      <c r="I50" s="1334"/>
      <c r="J50" s="1335"/>
      <c r="K50" s="1334"/>
      <c r="L50" s="1436"/>
      <c r="M50" s="1335"/>
      <c r="N50" s="1334"/>
      <c r="O50" s="1436"/>
      <c r="P50" s="1335"/>
      <c r="Q50" s="1334"/>
      <c r="R50" s="1436"/>
      <c r="S50" s="1335"/>
      <c r="T50" s="1334"/>
      <c r="U50" s="1436"/>
      <c r="V50" s="1335"/>
      <c r="W50" s="1334"/>
      <c r="X50" s="1436"/>
      <c r="Y50" s="1335"/>
      <c r="Z50" s="1334"/>
      <c r="AA50" s="1335"/>
      <c r="AB50" s="1334"/>
      <c r="AC50" s="1335"/>
      <c r="AD50" s="1339"/>
      <c r="AE50" s="1340"/>
      <c r="AF50" s="1341"/>
      <c r="AG50" s="1339"/>
      <c r="AH50" s="1340"/>
      <c r="AI50" s="1341"/>
      <c r="AJ50" s="1339"/>
      <c r="AK50" s="1340"/>
      <c r="AL50" s="1341"/>
      <c r="AM50" s="1339"/>
      <c r="AN50" s="1340"/>
      <c r="AO50" s="1341"/>
      <c r="AP50" s="1339"/>
      <c r="AQ50" s="1340"/>
      <c r="AR50" s="1341"/>
      <c r="AS50" s="1339"/>
      <c r="AT50" s="1340"/>
      <c r="AU50" s="1341"/>
      <c r="AV50" s="1339"/>
      <c r="AW50" s="1340"/>
      <c r="AX50" s="1341"/>
      <c r="AY50" s="1339"/>
      <c r="AZ50" s="1340"/>
      <c r="BA50" s="1341"/>
      <c r="BB50" s="1339"/>
      <c r="BC50" s="1340"/>
      <c r="BD50" s="1341"/>
      <c r="BE50" s="1339"/>
      <c r="BF50" s="1340"/>
      <c r="BG50" s="1341"/>
      <c r="BH50" s="1339"/>
      <c r="BI50" s="1340"/>
      <c r="BJ50" s="1341"/>
      <c r="BK50" s="1339"/>
      <c r="BL50" s="1340"/>
      <c r="BM50" s="1341"/>
      <c r="BP50" s="1334"/>
      <c r="BQ50" s="1436"/>
      <c r="BR50" s="1335"/>
      <c r="BS50" s="1334"/>
      <c r="BT50" s="1436"/>
      <c r="BU50" s="1334"/>
      <c r="BV50" s="1436"/>
      <c r="BW50" s="1334"/>
      <c r="BX50" s="1335"/>
      <c r="BY50" s="1334"/>
      <c r="BZ50" s="1436"/>
      <c r="CA50" s="1335"/>
      <c r="CB50" s="1334"/>
      <c r="CC50" s="1436"/>
      <c r="CD50" s="1335"/>
      <c r="CE50" s="1334"/>
      <c r="CF50" s="1436"/>
      <c r="CG50" s="1335"/>
      <c r="CH50" s="1334"/>
      <c r="CI50" s="1436"/>
      <c r="CJ50" s="1335"/>
      <c r="CK50" s="1334"/>
      <c r="CL50" s="1436"/>
      <c r="CM50" s="1335"/>
      <c r="CN50" s="1334"/>
      <c r="CO50" s="1335"/>
      <c r="CP50" s="1334"/>
      <c r="CQ50" s="1335"/>
      <c r="CR50" s="1339"/>
      <c r="CS50" s="1340"/>
      <c r="CT50" s="1341"/>
      <c r="CU50" s="1339"/>
      <c r="CV50" s="1340"/>
      <c r="CW50" s="1341"/>
      <c r="CX50" s="1339"/>
      <c r="CY50" s="1340"/>
      <c r="CZ50" s="1341"/>
      <c r="DA50" s="1339"/>
      <c r="DB50" s="1340"/>
      <c r="DC50" s="1341"/>
      <c r="DD50" s="1339"/>
      <c r="DE50" s="1340"/>
      <c r="DF50" s="1341"/>
      <c r="DG50" s="1339"/>
      <c r="DH50" s="1340"/>
      <c r="DI50" s="1341"/>
      <c r="DJ50" s="1339"/>
      <c r="DK50" s="1340"/>
      <c r="DL50" s="1341"/>
      <c r="DM50" s="1339"/>
      <c r="DN50" s="1340"/>
      <c r="DO50" s="1341"/>
      <c r="DP50" s="1339"/>
      <c r="DQ50" s="1340"/>
      <c r="DR50" s="1341"/>
      <c r="DS50" s="1339"/>
      <c r="DT50" s="1340"/>
      <c r="DU50" s="1341"/>
      <c r="DV50" s="1339"/>
      <c r="DW50" s="1340"/>
      <c r="DX50" s="1341"/>
      <c r="DY50" s="1339"/>
      <c r="DZ50" s="1340"/>
      <c r="EA50" s="1341"/>
    </row>
    <row r="51" spans="1:131" ht="18.75" customHeight="1" x14ac:dyDescent="0.25">
      <c r="A51" s="1851" t="s">
        <v>80</v>
      </c>
      <c r="B51" s="1370">
        <f>data4!$B$2</f>
        <v>0</v>
      </c>
      <c r="C51" s="1370"/>
      <c r="D51" s="1370"/>
      <c r="E51" s="1370">
        <f>data4!$C$2</f>
        <v>0</v>
      </c>
      <c r="F51" s="1370"/>
      <c r="G51" s="1370">
        <f>data4!$D$2</f>
        <v>0</v>
      </c>
      <c r="H51" s="1370"/>
      <c r="I51" s="1370">
        <f>data4!$E$2</f>
        <v>0</v>
      </c>
      <c r="J51" s="1370"/>
      <c r="K51" s="1370">
        <f>data4!$F$2</f>
        <v>0</v>
      </c>
      <c r="L51" s="1370"/>
      <c r="M51" s="1370"/>
      <c r="N51" s="1370">
        <f>data4!$G$2</f>
        <v>0</v>
      </c>
      <c r="O51" s="1370"/>
      <c r="P51" s="1370"/>
      <c r="Q51" s="1370">
        <f>data4!$H$2</f>
        <v>0</v>
      </c>
      <c r="R51" s="1370"/>
      <c r="S51" s="1370"/>
      <c r="T51" s="1370">
        <f>data4!$I$2</f>
        <v>0</v>
      </c>
      <c r="U51" s="1370"/>
      <c r="V51" s="1370"/>
      <c r="W51" s="1370">
        <f>data4!$J$2</f>
        <v>0</v>
      </c>
      <c r="X51" s="1370"/>
      <c r="Y51" s="1370"/>
      <c r="Z51" s="1370">
        <f>data4!$K$2</f>
        <v>0</v>
      </c>
      <c r="AA51" s="1370"/>
      <c r="AB51" s="1370">
        <f>data4!$L$2</f>
        <v>0</v>
      </c>
      <c r="AC51" s="1370"/>
      <c r="AD51" s="1353">
        <f>data2!$AD$2</f>
        <v>0</v>
      </c>
      <c r="AE51" s="1354"/>
      <c r="AF51" s="1355"/>
      <c r="AG51" s="1353"/>
      <c r="AH51" s="1354"/>
      <c r="AI51" s="1355"/>
      <c r="AJ51" s="1440">
        <f>data2!$S$2</f>
        <v>0</v>
      </c>
      <c r="AK51" s="1441"/>
      <c r="AL51" s="1442"/>
      <c r="AM51" s="1440">
        <f>data2!$T$2</f>
        <v>0</v>
      </c>
      <c r="AN51" s="1441"/>
      <c r="AO51" s="1442"/>
      <c r="AP51" s="1440">
        <f>data2!$U$2</f>
        <v>0</v>
      </c>
      <c r="AQ51" s="1441"/>
      <c r="AR51" s="1442"/>
      <c r="AS51" s="1855"/>
      <c r="AT51" s="1856"/>
      <c r="AU51" s="1857"/>
      <c r="AV51" s="1855">
        <f>data2!$Z$2</f>
        <v>0</v>
      </c>
      <c r="AW51" s="1856"/>
      <c r="AX51" s="1857"/>
      <c r="AY51" s="1855">
        <f>data2!$AA$2</f>
        <v>0</v>
      </c>
      <c r="AZ51" s="1856"/>
      <c r="BA51" s="1857"/>
      <c r="BB51" s="1855">
        <f>data2!$AB$2</f>
        <v>0</v>
      </c>
      <c r="BC51" s="1856"/>
      <c r="BD51" s="1857"/>
      <c r="BE51" s="2342">
        <f>data2!$O$2</f>
        <v>0</v>
      </c>
      <c r="BF51" s="2343"/>
      <c r="BG51" s="2344"/>
      <c r="BH51" s="2342">
        <f>data2!$P$2</f>
        <v>0</v>
      </c>
      <c r="BI51" s="2343"/>
      <c r="BJ51" s="2344"/>
      <c r="BK51" s="2342">
        <f>data2!$Q$2</f>
        <v>0</v>
      </c>
      <c r="BL51" s="2343"/>
      <c r="BM51" s="2344"/>
      <c r="BO51" s="1851" t="s">
        <v>99</v>
      </c>
      <c r="BP51" s="1370">
        <f>data4!$B$2</f>
        <v>0</v>
      </c>
      <c r="BQ51" s="1370"/>
      <c r="BR51" s="1370"/>
      <c r="BS51" s="1370">
        <f>data4!$C$2</f>
        <v>0</v>
      </c>
      <c r="BT51" s="1370"/>
      <c r="BU51" s="1370">
        <f>data4!$D$2</f>
        <v>0</v>
      </c>
      <c r="BV51" s="1370"/>
      <c r="BW51" s="1370">
        <f>data4!$E$2</f>
        <v>0</v>
      </c>
      <c r="BX51" s="1370"/>
      <c r="BY51" s="1370">
        <f>data4!$F$2</f>
        <v>0</v>
      </c>
      <c r="BZ51" s="1370"/>
      <c r="CA51" s="1370"/>
      <c r="CB51" s="1370">
        <f>data4!$G$2</f>
        <v>0</v>
      </c>
      <c r="CC51" s="1370"/>
      <c r="CD51" s="1370"/>
      <c r="CE51" s="1370">
        <f>data4!$H$2</f>
        <v>0</v>
      </c>
      <c r="CF51" s="1370"/>
      <c r="CG51" s="1370"/>
      <c r="CH51" s="1370">
        <f>data4!$I$2</f>
        <v>0</v>
      </c>
      <c r="CI51" s="1370"/>
      <c r="CJ51" s="1370"/>
      <c r="CK51" s="1370">
        <f>data4!$J$2</f>
        <v>0</v>
      </c>
      <c r="CL51" s="1370"/>
      <c r="CM51" s="1370"/>
      <c r="CN51" s="1370">
        <f>data4!$K$2</f>
        <v>0</v>
      </c>
      <c r="CO51" s="1370"/>
      <c r="CP51" s="1370">
        <f>data4!$L$2</f>
        <v>0</v>
      </c>
      <c r="CQ51" s="1370"/>
      <c r="CR51" s="1353">
        <f>data2!$AD$2</f>
        <v>0</v>
      </c>
      <c r="CS51" s="1354"/>
      <c r="CT51" s="1355"/>
      <c r="CU51" s="1353"/>
      <c r="CV51" s="1354"/>
      <c r="CW51" s="1355"/>
      <c r="CX51" s="1440">
        <f>data2!$S$2</f>
        <v>0</v>
      </c>
      <c r="CY51" s="1441"/>
      <c r="CZ51" s="1442"/>
      <c r="DA51" s="1440">
        <f>data2!$T$2</f>
        <v>0</v>
      </c>
      <c r="DB51" s="1441"/>
      <c r="DC51" s="1442"/>
      <c r="DD51" s="1440">
        <f>data2!$U$2</f>
        <v>0</v>
      </c>
      <c r="DE51" s="1441"/>
      <c r="DF51" s="1442"/>
      <c r="DG51" s="1855"/>
      <c r="DH51" s="1856"/>
      <c r="DI51" s="1857"/>
      <c r="DJ51" s="1855">
        <f>data2!$Z$2</f>
        <v>0</v>
      </c>
      <c r="DK51" s="1856"/>
      <c r="DL51" s="1857"/>
      <c r="DM51" s="1855">
        <f>data2!$AA$2</f>
        <v>0</v>
      </c>
      <c r="DN51" s="1856"/>
      <c r="DO51" s="1857"/>
      <c r="DP51" s="1855">
        <f>data2!$AB$2</f>
        <v>0</v>
      </c>
      <c r="DQ51" s="1856"/>
      <c r="DR51" s="1857"/>
      <c r="DS51" s="2342">
        <f>data2!$O$2</f>
        <v>0</v>
      </c>
      <c r="DT51" s="2343"/>
      <c r="DU51" s="2344"/>
      <c r="DV51" s="2342">
        <f>data2!$P$2</f>
        <v>0</v>
      </c>
      <c r="DW51" s="2343"/>
      <c r="DX51" s="2344"/>
      <c r="DY51" s="2342">
        <f>data2!$Q$2</f>
        <v>0</v>
      </c>
      <c r="DZ51" s="2343"/>
      <c r="EA51" s="2344"/>
    </row>
    <row r="52" spans="1:131" ht="18.75" customHeight="1" x14ac:dyDescent="0.25">
      <c r="A52" s="1851"/>
      <c r="B52" s="1370"/>
      <c r="C52" s="1370"/>
      <c r="D52" s="1370"/>
      <c r="E52" s="1370"/>
      <c r="F52" s="1370"/>
      <c r="G52" s="1370"/>
      <c r="H52" s="1370"/>
      <c r="I52" s="1370"/>
      <c r="J52" s="1370"/>
      <c r="K52" s="1370"/>
      <c r="L52" s="1370"/>
      <c r="M52" s="1370"/>
      <c r="N52" s="1370"/>
      <c r="O52" s="1370"/>
      <c r="P52" s="1370"/>
      <c r="Q52" s="1370"/>
      <c r="R52" s="1370"/>
      <c r="S52" s="1370"/>
      <c r="T52" s="1370"/>
      <c r="U52" s="1370"/>
      <c r="V52" s="1370"/>
      <c r="W52" s="1370"/>
      <c r="X52" s="1370"/>
      <c r="Y52" s="1370"/>
      <c r="Z52" s="1370"/>
      <c r="AA52" s="1370"/>
      <c r="AB52" s="1370"/>
      <c r="AC52" s="1370"/>
      <c r="AD52" s="1591"/>
      <c r="AE52" s="1592"/>
      <c r="AF52" s="1593"/>
      <c r="AG52" s="1591">
        <f>data2!$AE$2</f>
        <v>0</v>
      </c>
      <c r="AH52" s="1592"/>
      <c r="AI52" s="1593"/>
      <c r="AJ52" s="1526">
        <f>data2!$V$2</f>
        <v>0</v>
      </c>
      <c r="AK52" s="1527"/>
      <c r="AL52" s="1528"/>
      <c r="AM52" s="1526">
        <f>data2!$W$2</f>
        <v>0</v>
      </c>
      <c r="AN52" s="1527"/>
      <c r="AO52" s="1528"/>
      <c r="AP52" s="1526">
        <f>data2!$X$2</f>
        <v>0</v>
      </c>
      <c r="AQ52" s="1527"/>
      <c r="AR52" s="1528"/>
      <c r="AS52" s="1858"/>
      <c r="AT52" s="1859"/>
      <c r="AU52" s="1860"/>
      <c r="AV52" s="1858"/>
      <c r="AW52" s="1859"/>
      <c r="AX52" s="1860"/>
      <c r="AY52" s="1858"/>
      <c r="AZ52" s="1859"/>
      <c r="BA52" s="1860"/>
      <c r="BB52" s="1858"/>
      <c r="BC52" s="1859"/>
      <c r="BD52" s="1860"/>
      <c r="BE52" s="2345"/>
      <c r="BF52" s="2346"/>
      <c r="BG52" s="2347"/>
      <c r="BH52" s="2345"/>
      <c r="BI52" s="2346"/>
      <c r="BJ52" s="2347"/>
      <c r="BK52" s="2345"/>
      <c r="BL52" s="2346"/>
      <c r="BM52" s="2347"/>
      <c r="BO52" s="1851"/>
      <c r="BP52" s="1370"/>
      <c r="BQ52" s="1370"/>
      <c r="BR52" s="1370"/>
      <c r="BS52" s="1370"/>
      <c r="BT52" s="1370"/>
      <c r="BU52" s="1370"/>
      <c r="BV52" s="1370"/>
      <c r="BW52" s="1370"/>
      <c r="BX52" s="1370"/>
      <c r="BY52" s="1370"/>
      <c r="BZ52" s="1370"/>
      <c r="CA52" s="1370"/>
      <c r="CB52" s="1370"/>
      <c r="CC52" s="1370"/>
      <c r="CD52" s="1370"/>
      <c r="CE52" s="1370"/>
      <c r="CF52" s="1370"/>
      <c r="CG52" s="1370"/>
      <c r="CH52" s="1370"/>
      <c r="CI52" s="1370"/>
      <c r="CJ52" s="1370"/>
      <c r="CK52" s="1370"/>
      <c r="CL52" s="1370"/>
      <c r="CM52" s="1370"/>
      <c r="CN52" s="1370"/>
      <c r="CO52" s="1370"/>
      <c r="CP52" s="1370"/>
      <c r="CQ52" s="1370"/>
      <c r="CR52" s="1591"/>
      <c r="CS52" s="1592"/>
      <c r="CT52" s="1593"/>
      <c r="CU52" s="1591">
        <f>data2!$AE$2</f>
        <v>0</v>
      </c>
      <c r="CV52" s="1592"/>
      <c r="CW52" s="1593"/>
      <c r="CX52" s="1526">
        <f>data2!$V$2</f>
        <v>0</v>
      </c>
      <c r="CY52" s="1527"/>
      <c r="CZ52" s="1528"/>
      <c r="DA52" s="1526">
        <f>data2!$W$2</f>
        <v>0</v>
      </c>
      <c r="DB52" s="1527"/>
      <c r="DC52" s="1528"/>
      <c r="DD52" s="1526">
        <f>data2!$X$2</f>
        <v>0</v>
      </c>
      <c r="DE52" s="1527"/>
      <c r="DF52" s="1528"/>
      <c r="DG52" s="1858"/>
      <c r="DH52" s="1859"/>
      <c r="DI52" s="1860"/>
      <c r="DJ52" s="1858"/>
      <c r="DK52" s="1859"/>
      <c r="DL52" s="1860"/>
      <c r="DM52" s="1858"/>
      <c r="DN52" s="1859"/>
      <c r="DO52" s="1860"/>
      <c r="DP52" s="1858"/>
      <c r="DQ52" s="1859"/>
      <c r="DR52" s="1860"/>
      <c r="DS52" s="2345"/>
      <c r="DT52" s="2346"/>
      <c r="DU52" s="2347"/>
      <c r="DV52" s="2345"/>
      <c r="DW52" s="2346"/>
      <c r="DX52" s="2347"/>
      <c r="DY52" s="2345"/>
      <c r="DZ52" s="2346"/>
      <c r="EA52" s="2347"/>
    </row>
    <row r="53" spans="1:131" ht="34.5" customHeight="1" x14ac:dyDescent="0.25">
      <c r="A53" s="1851"/>
      <c r="B53" s="1353" t="s">
        <v>153</v>
      </c>
      <c r="C53" s="1354"/>
      <c r="D53" s="1861" t="s">
        <v>154</v>
      </c>
      <c r="E53" s="1862"/>
      <c r="F53" s="1862"/>
      <c r="G53" s="1862"/>
      <c r="H53" s="1862"/>
      <c r="I53" s="1862"/>
      <c r="J53" s="1863"/>
      <c r="K53" s="1864" t="str">
        <f>DBCS(data1!$D$2)</f>
        <v/>
      </c>
      <c r="L53" s="1865"/>
      <c r="M53" s="1866" t="str">
        <f>DBCS(data1!$E$2)</f>
        <v/>
      </c>
      <c r="N53" s="1867"/>
      <c r="O53" s="1867"/>
      <c r="P53" s="1867"/>
      <c r="Q53" s="1867"/>
      <c r="R53" s="1867"/>
      <c r="S53" s="1867"/>
      <c r="T53" s="1867"/>
      <c r="U53" s="1867" t="str">
        <f>DBCS(data1!$F$2)</f>
        <v/>
      </c>
      <c r="V53" s="1867"/>
      <c r="W53" s="1867"/>
      <c r="X53" s="1867"/>
      <c r="Y53" s="1867"/>
      <c r="Z53" s="1867"/>
      <c r="AA53" s="1867"/>
      <c r="AB53" s="1867"/>
      <c r="AC53" s="1867" t="str">
        <f>DBCS(data1!$G$2)</f>
        <v/>
      </c>
      <c r="AD53" s="1867"/>
      <c r="AE53" s="1867"/>
      <c r="AF53" s="1867"/>
      <c r="AG53" s="1867"/>
      <c r="AH53" s="1867"/>
      <c r="AI53" s="1867"/>
      <c r="AJ53" s="1868"/>
      <c r="AK53" s="72" t="s">
        <v>157</v>
      </c>
      <c r="AL53" s="73"/>
      <c r="AM53" s="73"/>
      <c r="AN53" s="73"/>
      <c r="AO53" s="73"/>
      <c r="AP53" s="73"/>
      <c r="AQ53" s="73"/>
      <c r="AR53" s="73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3"/>
      <c r="BF53" s="73"/>
      <c r="BG53" s="73"/>
      <c r="BH53" s="73"/>
      <c r="BI53" s="73"/>
      <c r="BJ53" s="73"/>
      <c r="BK53" s="73"/>
      <c r="BL53" s="73"/>
      <c r="BM53" s="75"/>
      <c r="BO53" s="1851"/>
      <c r="BP53" s="1353" t="s">
        <v>153</v>
      </c>
      <c r="BQ53" s="1354"/>
      <c r="BR53" s="1834"/>
      <c r="BS53" s="1835"/>
      <c r="BT53" s="1835"/>
      <c r="BU53" s="1835"/>
      <c r="BV53" s="1835"/>
      <c r="BW53" s="1835"/>
      <c r="BX53" s="1835"/>
      <c r="BY53" s="1835"/>
      <c r="BZ53" s="1835"/>
      <c r="CA53" s="1835"/>
      <c r="CB53" s="1835"/>
      <c r="CC53" s="1835"/>
      <c r="CD53" s="1835"/>
      <c r="CE53" s="1835"/>
      <c r="CF53" s="1835"/>
      <c r="CG53" s="1835"/>
      <c r="CH53" s="1835"/>
      <c r="CI53" s="1835"/>
      <c r="CJ53" s="1835"/>
      <c r="CK53" s="1835"/>
      <c r="CL53" s="1835"/>
      <c r="CM53" s="1835"/>
      <c r="CN53" s="1835"/>
      <c r="CO53" s="1835"/>
      <c r="CP53" s="1835"/>
      <c r="CQ53" s="1835"/>
      <c r="CR53" s="1835"/>
      <c r="CS53" s="1835"/>
      <c r="CT53" s="1835"/>
      <c r="CU53" s="1835"/>
      <c r="CV53" s="1835"/>
      <c r="CW53" s="1835"/>
      <c r="CX53" s="1835"/>
      <c r="CY53" s="1835"/>
      <c r="CZ53" s="1835"/>
      <c r="DA53" s="1835"/>
      <c r="DB53" s="1835"/>
      <c r="DC53" s="1835"/>
      <c r="DD53" s="1835"/>
      <c r="DE53" s="1835"/>
      <c r="DF53" s="1835"/>
      <c r="DG53" s="1835"/>
      <c r="DH53" s="1835"/>
      <c r="DI53" s="1835"/>
      <c r="DJ53" s="1835"/>
      <c r="DK53" s="1835"/>
      <c r="DL53" s="1835"/>
      <c r="DM53" s="1835"/>
      <c r="DN53" s="1835"/>
      <c r="DO53" s="1835"/>
      <c r="DP53" s="1835"/>
      <c r="DQ53" s="1835"/>
      <c r="DR53" s="1835"/>
      <c r="DS53" s="1835"/>
      <c r="DT53" s="1835"/>
      <c r="DU53" s="1835"/>
      <c r="DV53" s="1835"/>
      <c r="DW53" s="1835"/>
      <c r="DX53" s="1835"/>
      <c r="DY53" s="1835"/>
      <c r="DZ53" s="1835"/>
      <c r="EA53" s="1836"/>
    </row>
    <row r="54" spans="1:131" ht="47.25" customHeight="1" x14ac:dyDescent="0.25">
      <c r="A54" s="1851"/>
      <c r="B54" s="1706"/>
      <c r="C54" s="1838"/>
      <c r="D54" s="1861" t="s">
        <v>155</v>
      </c>
      <c r="E54" s="1862"/>
      <c r="F54" s="1862"/>
      <c r="G54" s="1862"/>
      <c r="H54" s="1862"/>
      <c r="I54" s="1862"/>
      <c r="J54" s="1863"/>
      <c r="K54" s="1852" t="str">
        <f>data1!$A$2</f>
        <v/>
      </c>
      <c r="L54" s="1853"/>
      <c r="M54" s="1853"/>
      <c r="N54" s="1853"/>
      <c r="O54" s="1853"/>
      <c r="P54" s="1853"/>
      <c r="Q54" s="1853"/>
      <c r="R54" s="1853"/>
      <c r="S54" s="1853"/>
      <c r="T54" s="1853"/>
      <c r="U54" s="1853"/>
      <c r="V54" s="1853"/>
      <c r="W54" s="1853"/>
      <c r="X54" s="1853"/>
      <c r="Y54" s="1853"/>
      <c r="Z54" s="1853"/>
      <c r="AA54" s="1853"/>
      <c r="AB54" s="1853"/>
      <c r="AC54" s="1853"/>
      <c r="AD54" s="1853"/>
      <c r="AE54" s="1853"/>
      <c r="AF54" s="1853"/>
      <c r="AG54" s="1853"/>
      <c r="AH54" s="1853"/>
      <c r="AI54" s="1853"/>
      <c r="AJ54" s="1853"/>
      <c r="AK54" s="1853"/>
      <c r="AL54" s="1853"/>
      <c r="AM54" s="1853"/>
      <c r="AN54" s="1853"/>
      <c r="AO54" s="1853"/>
      <c r="AP54" s="1853"/>
      <c r="AQ54" s="1853"/>
      <c r="AR54" s="1853"/>
      <c r="AS54" s="1853"/>
      <c r="AT54" s="1853"/>
      <c r="AU54" s="1853"/>
      <c r="AV54" s="1853"/>
      <c r="AW54" s="1853"/>
      <c r="AX54" s="1853"/>
      <c r="AY54" s="1853"/>
      <c r="AZ54" s="1853"/>
      <c r="BA54" s="1853"/>
      <c r="BB54" s="1853"/>
      <c r="BC54" s="1853"/>
      <c r="BD54" s="1853"/>
      <c r="BE54" s="1853"/>
      <c r="BF54" s="1853"/>
      <c r="BG54" s="1853"/>
      <c r="BH54" s="1853"/>
      <c r="BI54" s="1853"/>
      <c r="BJ54" s="1853"/>
      <c r="BK54" s="1853"/>
      <c r="BL54" s="1853"/>
      <c r="BM54" s="1854"/>
      <c r="BN54" s="44"/>
      <c r="BO54" s="1851"/>
      <c r="BP54" s="1706"/>
      <c r="BQ54" s="1838"/>
      <c r="BR54" s="1861" t="s">
        <v>155</v>
      </c>
      <c r="BS54" s="1862"/>
      <c r="BT54" s="1862"/>
      <c r="BU54" s="1862"/>
      <c r="BV54" s="1862"/>
      <c r="BW54" s="1862"/>
      <c r="BX54" s="1863"/>
      <c r="BY54" s="1852" t="str">
        <f>data1!$A$2</f>
        <v/>
      </c>
      <c r="BZ54" s="1853"/>
      <c r="CA54" s="1853"/>
      <c r="CB54" s="1853"/>
      <c r="CC54" s="1853"/>
      <c r="CD54" s="1853"/>
      <c r="CE54" s="1853"/>
      <c r="CF54" s="1853"/>
      <c r="CG54" s="1853"/>
      <c r="CH54" s="1853"/>
      <c r="CI54" s="1853"/>
      <c r="CJ54" s="1853"/>
      <c r="CK54" s="1853"/>
      <c r="CL54" s="1853"/>
      <c r="CM54" s="1853"/>
      <c r="CN54" s="1853"/>
      <c r="CO54" s="1853"/>
      <c r="CP54" s="1853"/>
      <c r="CQ54" s="1853"/>
      <c r="CR54" s="1853"/>
      <c r="CS54" s="1853"/>
      <c r="CT54" s="1853"/>
      <c r="CU54" s="1853"/>
      <c r="CV54" s="1853"/>
      <c r="CW54" s="1853"/>
      <c r="CX54" s="1853"/>
      <c r="CY54" s="1853"/>
      <c r="CZ54" s="1853"/>
      <c r="DA54" s="1853"/>
      <c r="DB54" s="1853"/>
      <c r="DC54" s="1853"/>
      <c r="DD54" s="1853"/>
      <c r="DE54" s="1853"/>
      <c r="DF54" s="1853"/>
      <c r="DG54" s="1853"/>
      <c r="DH54" s="1853"/>
      <c r="DI54" s="1853"/>
      <c r="DJ54" s="1853"/>
      <c r="DK54" s="1853"/>
      <c r="DL54" s="1853"/>
      <c r="DM54" s="1853"/>
      <c r="DN54" s="1853"/>
      <c r="DO54" s="1853"/>
      <c r="DP54" s="1853"/>
      <c r="DQ54" s="1853"/>
      <c r="DR54" s="1853"/>
      <c r="DS54" s="1853"/>
      <c r="DT54" s="1853"/>
      <c r="DU54" s="1853"/>
      <c r="DV54" s="1853"/>
      <c r="DW54" s="1853"/>
      <c r="DX54" s="1853"/>
      <c r="DY54" s="1853"/>
      <c r="DZ54" s="1853"/>
      <c r="EA54" s="1854"/>
    </row>
    <row r="55" spans="1:131" ht="33.75" customHeight="1" x14ac:dyDescent="0.4">
      <c r="A55" s="1851"/>
      <c r="B55" s="1591"/>
      <c r="C55" s="1592"/>
      <c r="D55" s="1861" t="s">
        <v>156</v>
      </c>
      <c r="E55" s="1862"/>
      <c r="F55" s="1862"/>
      <c r="G55" s="1862"/>
      <c r="H55" s="1862"/>
      <c r="I55" s="1862"/>
      <c r="J55" s="1863"/>
      <c r="K55" s="1869" t="str">
        <f>data1!$B$2</f>
        <v/>
      </c>
      <c r="L55" s="1870"/>
      <c r="M55" s="1870"/>
      <c r="N55" s="1870"/>
      <c r="O55" s="1870"/>
      <c r="P55" s="1870"/>
      <c r="Q55" s="1870"/>
      <c r="R55" s="1870"/>
      <c r="S55" s="1870"/>
      <c r="T55" s="1870"/>
      <c r="U55" s="1870"/>
      <c r="V55" s="1870"/>
      <c r="W55" s="1870"/>
      <c r="X55" s="1870"/>
      <c r="Y55" s="1870"/>
      <c r="Z55" s="1870"/>
      <c r="AA55" s="1870"/>
      <c r="AB55" s="1870"/>
      <c r="AC55" s="1870"/>
      <c r="AD55" s="1870"/>
      <c r="AE55" s="1870"/>
      <c r="AF55" s="1870"/>
      <c r="AG55" s="1870"/>
      <c r="AH55" s="1870"/>
      <c r="AI55" s="1870"/>
      <c r="AJ55" s="1870"/>
      <c r="AK55" s="1870"/>
      <c r="AL55" s="1870"/>
      <c r="AM55" s="1870"/>
      <c r="AN55" s="1870"/>
      <c r="AO55" s="1870"/>
      <c r="AP55" s="1870"/>
      <c r="AQ55" s="1870"/>
      <c r="AR55" s="1870"/>
      <c r="AS55" s="1870"/>
      <c r="AT55" s="1870"/>
      <c r="AU55" s="1870"/>
      <c r="AV55" s="1837" t="s">
        <v>73</v>
      </c>
      <c r="AW55" s="1837"/>
      <c r="AX55" s="1837"/>
      <c r="AY55" s="76"/>
      <c r="AZ55" s="77" t="str">
        <f>data1!$C$2</f>
        <v/>
      </c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8"/>
      <c r="BN55" s="44"/>
      <c r="BO55" s="1851"/>
      <c r="BP55" s="1591"/>
      <c r="BQ55" s="1592"/>
      <c r="BR55" s="1861" t="s">
        <v>156</v>
      </c>
      <c r="BS55" s="1862"/>
      <c r="BT55" s="1862"/>
      <c r="BU55" s="1862"/>
      <c r="BV55" s="1862"/>
      <c r="BW55" s="1862"/>
      <c r="BX55" s="1863"/>
      <c r="BY55" s="1869" t="str">
        <f>data1!$B$2</f>
        <v/>
      </c>
      <c r="BZ55" s="1870"/>
      <c r="CA55" s="1870"/>
      <c r="CB55" s="1870"/>
      <c r="CC55" s="1870"/>
      <c r="CD55" s="1870"/>
      <c r="CE55" s="1870"/>
      <c r="CF55" s="1870"/>
      <c r="CG55" s="1870"/>
      <c r="CH55" s="1870"/>
      <c r="CI55" s="1870"/>
      <c r="CJ55" s="1870"/>
      <c r="CK55" s="1870"/>
      <c r="CL55" s="1870"/>
      <c r="CM55" s="1870"/>
      <c r="CN55" s="1870"/>
      <c r="CO55" s="1870"/>
      <c r="CP55" s="1870"/>
      <c r="CQ55" s="1870"/>
      <c r="CR55" s="1870"/>
      <c r="CS55" s="1870"/>
      <c r="CT55" s="1870"/>
      <c r="CU55" s="1870"/>
      <c r="CV55" s="1870"/>
      <c r="CW55" s="1870"/>
      <c r="CX55" s="1870"/>
      <c r="CY55" s="1870"/>
      <c r="CZ55" s="1870"/>
      <c r="DA55" s="1870"/>
      <c r="DB55" s="1870"/>
      <c r="DC55" s="1870"/>
      <c r="DD55" s="1870"/>
      <c r="DE55" s="1870"/>
      <c r="DF55" s="1870"/>
      <c r="DG55" s="1870"/>
      <c r="DH55" s="1870"/>
      <c r="DI55" s="1870"/>
      <c r="DJ55" s="1837" t="s">
        <v>73</v>
      </c>
      <c r="DK55" s="1837"/>
      <c r="DL55" s="1837"/>
      <c r="DM55" s="76"/>
      <c r="DN55" s="77" t="str">
        <f>data1!$C$2</f>
        <v/>
      </c>
      <c r="DO55" s="76"/>
      <c r="DP55" s="76"/>
      <c r="DQ55" s="76"/>
      <c r="DR55" s="76"/>
      <c r="DS55" s="76"/>
      <c r="DT55" s="76"/>
      <c r="DU55" s="76"/>
      <c r="DV55" s="76"/>
      <c r="DW55" s="76"/>
      <c r="DX55" s="76"/>
      <c r="DY55" s="76"/>
      <c r="DZ55" s="76"/>
      <c r="EA55" s="78"/>
    </row>
    <row r="56" spans="1:131" ht="6.75" customHeight="1" x14ac:dyDescent="0.4">
      <c r="A56" s="79"/>
      <c r="B56" s="80"/>
      <c r="C56" s="80"/>
      <c r="D56" s="81"/>
      <c r="E56" s="81"/>
      <c r="F56" s="81"/>
      <c r="G56" s="81"/>
      <c r="H56" s="81"/>
      <c r="I56" s="81"/>
      <c r="J56" s="81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3"/>
      <c r="AO56" s="83"/>
      <c r="AP56" s="84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44"/>
      <c r="BO56" s="79"/>
      <c r="BP56" s="86"/>
      <c r="BQ56" s="86"/>
      <c r="BR56" s="87"/>
      <c r="BS56" s="87"/>
      <c r="BT56" s="87"/>
      <c r="BU56" s="87"/>
      <c r="BV56" s="87"/>
      <c r="BW56" s="87"/>
      <c r="BX56" s="87"/>
      <c r="BY56" s="88"/>
      <c r="BZ56" s="88"/>
      <c r="CA56" s="88"/>
      <c r="CB56" s="88"/>
      <c r="CC56" s="88"/>
      <c r="CD56" s="88"/>
      <c r="CE56" s="88"/>
      <c r="CF56" s="88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9"/>
      <c r="DC56" s="89"/>
      <c r="DD56" s="84"/>
      <c r="DE56" s="85"/>
      <c r="DF56" s="85"/>
      <c r="DG56" s="85"/>
      <c r="DH56" s="85"/>
      <c r="DI56" s="85"/>
      <c r="DJ56" s="85"/>
      <c r="DK56" s="85"/>
      <c r="DL56" s="85"/>
      <c r="DM56" s="85"/>
      <c r="DN56" s="85"/>
      <c r="DO56" s="85"/>
      <c r="DP56" s="85"/>
      <c r="DQ56" s="85"/>
      <c r="DR56" s="85"/>
      <c r="DS56" s="85"/>
      <c r="DT56" s="85"/>
      <c r="DU56" s="85"/>
      <c r="DV56" s="85"/>
      <c r="DW56" s="85"/>
      <c r="DX56" s="85"/>
      <c r="DY56" s="90"/>
      <c r="DZ56" s="90"/>
      <c r="EA56" s="90"/>
    </row>
    <row r="57" spans="1:131" ht="21" customHeight="1" x14ac:dyDescent="0.25">
      <c r="A57" s="91"/>
      <c r="B57" s="1345" t="s">
        <v>94</v>
      </c>
      <c r="C57" s="1345"/>
      <c r="D57" s="1345"/>
      <c r="E57" s="1345"/>
      <c r="F57" s="1345"/>
      <c r="G57" s="1345"/>
      <c r="H57" s="1345"/>
      <c r="I57" s="1345"/>
      <c r="J57" s="1582"/>
      <c r="K57" s="1583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3"/>
      <c r="Z57" s="1582"/>
      <c r="AA57" s="1583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3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94"/>
      <c r="BG57" s="94"/>
      <c r="BI57" s="95"/>
      <c r="BJ57" s="96"/>
      <c r="BK57" s="1100">
        <v>375</v>
      </c>
      <c r="BL57" s="1100"/>
      <c r="BM57" s="1100"/>
      <c r="BN57" s="44"/>
      <c r="BO57" s="91"/>
      <c r="BP57" s="1082"/>
      <c r="BQ57" s="1082"/>
      <c r="BR57" s="1082"/>
      <c r="BS57" s="1082"/>
      <c r="BT57" s="1082"/>
      <c r="BU57" s="1082"/>
      <c r="BV57" s="1082"/>
      <c r="BW57" s="1082"/>
      <c r="BX57" s="1083"/>
      <c r="BY57" s="1083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1083"/>
      <c r="CO57" s="1083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  <c r="DK57" s="44"/>
      <c r="DL57" s="44"/>
      <c r="DM57" s="44"/>
      <c r="DN57" s="44"/>
      <c r="DO57" s="44"/>
      <c r="DP57" s="44"/>
      <c r="DQ57" s="44"/>
      <c r="DR57" s="44"/>
      <c r="DS57" s="44"/>
      <c r="DT57" s="94"/>
      <c r="DU57" s="94"/>
      <c r="DW57" s="95"/>
      <c r="DX57" s="96"/>
      <c r="DY57" s="1080"/>
      <c r="DZ57" s="1080"/>
      <c r="EA57" s="1080"/>
    </row>
    <row r="58" spans="1:131" ht="15" customHeight="1" x14ac:dyDescent="0.25">
      <c r="A58" s="91"/>
      <c r="B58" s="97"/>
      <c r="C58" s="97"/>
      <c r="D58" s="97"/>
      <c r="E58" s="97"/>
      <c r="F58" s="97"/>
      <c r="G58" s="97"/>
      <c r="H58" s="97"/>
      <c r="I58" s="97"/>
      <c r="J58" s="96"/>
      <c r="K58" s="96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96"/>
      <c r="AA58" s="96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94"/>
      <c r="BG58" s="94"/>
      <c r="BI58" s="95"/>
      <c r="BJ58" s="96"/>
      <c r="BK58" s="94"/>
      <c r="BL58" s="44"/>
      <c r="BM58" s="44"/>
      <c r="BN58" s="44"/>
      <c r="BO58" s="91"/>
      <c r="BP58" s="97"/>
      <c r="BQ58" s="97"/>
      <c r="BR58" s="97"/>
      <c r="BS58" s="97"/>
      <c r="BT58" s="97"/>
      <c r="BU58" s="97"/>
      <c r="BV58" s="97"/>
      <c r="BW58" s="97"/>
      <c r="BX58" s="96"/>
      <c r="BY58" s="96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96"/>
      <c r="CO58" s="96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  <c r="DI58" s="44"/>
      <c r="DJ58" s="44"/>
      <c r="DK58" s="44"/>
      <c r="DL58" s="44"/>
      <c r="DM58" s="44"/>
      <c r="DN58" s="44"/>
      <c r="DO58" s="44"/>
      <c r="DP58" s="44"/>
      <c r="DQ58" s="44"/>
      <c r="DR58" s="44"/>
      <c r="DS58" s="44"/>
      <c r="DT58" s="94"/>
      <c r="DU58" s="94"/>
      <c r="DW58" s="95"/>
      <c r="DX58" s="96"/>
      <c r="DY58" s="94"/>
      <c r="DZ58" s="44"/>
      <c r="EA58" s="44"/>
    </row>
    <row r="59" spans="1:131" ht="7.5" customHeight="1" x14ac:dyDescent="0.25">
      <c r="A59" s="91"/>
      <c r="B59" s="97"/>
      <c r="C59" s="97"/>
      <c r="D59" s="97"/>
      <c r="E59" s="97"/>
      <c r="F59" s="97"/>
      <c r="G59" s="97"/>
      <c r="H59" s="97"/>
      <c r="I59" s="97"/>
      <c r="J59" s="96"/>
      <c r="K59" s="9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96"/>
      <c r="AA59" s="96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94"/>
      <c r="BL59" s="44"/>
      <c r="BM59" s="44"/>
      <c r="BN59" s="44"/>
      <c r="BO59" s="91"/>
      <c r="BP59" s="97"/>
      <c r="BQ59" s="97"/>
      <c r="BR59" s="97"/>
      <c r="BS59" s="97"/>
      <c r="BT59" s="97"/>
      <c r="BU59" s="97"/>
      <c r="BV59" s="97"/>
      <c r="BW59" s="97"/>
      <c r="BX59" s="96"/>
      <c r="BY59" s="96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96"/>
      <c r="CO59" s="96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94"/>
      <c r="DU59" s="94"/>
      <c r="DW59" s="95"/>
      <c r="DX59" s="96"/>
      <c r="DY59" s="94"/>
      <c r="DZ59" s="44"/>
      <c r="EA59" s="44"/>
    </row>
    <row r="60" spans="1:131" ht="18.75" customHeight="1" x14ac:dyDescent="0.2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86" t="str">
        <f>IF(ライセンス2!$D$8="ok",,"ＳＡＭＰＬＥ")</f>
        <v>ＳＡＭＰＬＥ</v>
      </c>
      <c r="BN60" s="196"/>
      <c r="BO60" s="193"/>
      <c r="BP60" s="194"/>
      <c r="BQ60" s="194"/>
      <c r="BR60" s="194"/>
      <c r="BS60" s="194"/>
      <c r="BT60" s="194"/>
      <c r="BU60" s="194"/>
      <c r="BV60" s="194"/>
      <c r="BW60" s="194"/>
      <c r="BX60" s="195"/>
      <c r="BY60" s="195"/>
      <c r="BZ60" s="196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5"/>
      <c r="CO60" s="195"/>
      <c r="CP60" s="196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7"/>
      <c r="DU60" s="197"/>
      <c r="DV60" s="183"/>
      <c r="DW60" s="198"/>
      <c r="DX60" s="195"/>
      <c r="DY60" s="197"/>
      <c r="DZ60" s="196"/>
      <c r="EA60" s="186" t="str">
        <f>IF(ライセンス2!$D$8="ok",,"ＳＡＭＰＬＥ")</f>
        <v>ＳＡＭＰＬＥ</v>
      </c>
    </row>
    <row r="61" spans="1:131" ht="20.25" customHeight="1" x14ac:dyDescent="0.25">
      <c r="A61" s="1633" t="s">
        <v>633</v>
      </c>
      <c r="B61" s="1638" t="s">
        <v>175</v>
      </c>
      <c r="C61" s="1638"/>
      <c r="D61" s="1638"/>
      <c r="E61" s="1638"/>
      <c r="F61" s="1638"/>
      <c r="G61" s="1638"/>
      <c r="H61" s="1638"/>
      <c r="I61" s="1638"/>
      <c r="J61" s="1638"/>
      <c r="K61" s="1638"/>
      <c r="L61" s="1638"/>
      <c r="M61" s="1638"/>
      <c r="N61" s="1638"/>
      <c r="O61" s="1638"/>
      <c r="P61" s="1638"/>
      <c r="Q61" s="1638"/>
      <c r="R61" s="1638"/>
      <c r="S61" s="1638"/>
      <c r="T61" s="1638"/>
      <c r="U61" s="1638"/>
      <c r="V61" s="1638"/>
      <c r="W61" s="1638"/>
      <c r="X61" s="1638"/>
      <c r="Y61" s="1638"/>
      <c r="Z61" s="1638"/>
      <c r="AA61" s="1638"/>
      <c r="AB61" s="1638"/>
      <c r="AC61" s="1638"/>
      <c r="AD61" s="1638"/>
      <c r="AE61" s="1638"/>
      <c r="AF61" s="1638"/>
      <c r="AG61" s="1638"/>
      <c r="AH61" s="1638"/>
      <c r="AI61" s="1638"/>
      <c r="AJ61" s="1638"/>
      <c r="AK61" s="1638"/>
      <c r="AL61" s="1639" t="s">
        <v>104</v>
      </c>
      <c r="AM61" s="1639"/>
      <c r="AN61" s="1639"/>
      <c r="AO61" s="1639"/>
      <c r="AP61" s="1639"/>
      <c r="AQ61" s="1639"/>
      <c r="AR61" s="1639"/>
      <c r="AS61" s="1640"/>
      <c r="AT61" s="98" t="s">
        <v>105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0"/>
      <c r="BE61" s="1640" t="s">
        <v>175</v>
      </c>
      <c r="BF61" s="1871"/>
      <c r="BG61" s="1871"/>
      <c r="BH61" s="1871"/>
      <c r="BI61" s="1871"/>
      <c r="BJ61" s="1871"/>
      <c r="BK61" s="1871"/>
      <c r="BL61" s="1871"/>
      <c r="BM61" s="1872"/>
      <c r="BN61" s="44"/>
      <c r="BO61" s="1634" t="s">
        <v>633</v>
      </c>
      <c r="BP61" s="1643" t="s">
        <v>176</v>
      </c>
      <c r="BQ61" s="1643"/>
      <c r="BR61" s="1643"/>
      <c r="BS61" s="1643"/>
      <c r="BT61" s="1643"/>
      <c r="BU61" s="1643"/>
      <c r="BV61" s="1643"/>
      <c r="BW61" s="1643"/>
      <c r="BX61" s="1643"/>
      <c r="BY61" s="1643"/>
      <c r="BZ61" s="1643"/>
      <c r="CA61" s="1643"/>
      <c r="CB61" s="1643"/>
      <c r="CC61" s="1643"/>
      <c r="CD61" s="1643"/>
      <c r="CE61" s="1643"/>
      <c r="CF61" s="1643"/>
      <c r="CG61" s="1643"/>
      <c r="CH61" s="1643"/>
      <c r="CI61" s="1643"/>
      <c r="CJ61" s="1643"/>
      <c r="CK61" s="1643"/>
      <c r="CL61" s="1643"/>
      <c r="CM61" s="1643"/>
      <c r="CN61" s="1643"/>
      <c r="CO61" s="1643"/>
      <c r="CP61" s="1643"/>
      <c r="CQ61" s="1643"/>
      <c r="CR61" s="1643"/>
      <c r="CS61" s="1643"/>
      <c r="CT61" s="1643"/>
      <c r="CU61" s="1643"/>
      <c r="CV61" s="1643"/>
      <c r="CW61" s="1643"/>
      <c r="CX61" s="1643"/>
      <c r="CY61" s="1643"/>
      <c r="CZ61" s="1644" t="s">
        <v>104</v>
      </c>
      <c r="DA61" s="1645"/>
      <c r="DB61" s="1645"/>
      <c r="DC61" s="1645"/>
      <c r="DD61" s="1645"/>
      <c r="DE61" s="1645"/>
      <c r="DF61" s="1645"/>
      <c r="DG61" s="1646"/>
      <c r="DH61" s="101" t="s">
        <v>105</v>
      </c>
      <c r="DI61" s="102"/>
      <c r="DJ61" s="102"/>
      <c r="DK61" s="102"/>
      <c r="DL61" s="102"/>
      <c r="DM61" s="102"/>
      <c r="DN61" s="102"/>
      <c r="DO61" s="102"/>
      <c r="DP61" s="102"/>
      <c r="DQ61" s="102"/>
      <c r="DR61" s="103"/>
      <c r="DS61" s="1635" t="s">
        <v>174</v>
      </c>
      <c r="DT61" s="1636"/>
      <c r="DU61" s="1636"/>
      <c r="DV61" s="1636"/>
      <c r="DW61" s="1636"/>
      <c r="DX61" s="1636"/>
      <c r="DY61" s="1636"/>
      <c r="DZ61" s="1636"/>
      <c r="EA61" s="1637"/>
    </row>
    <row r="62" spans="1:131" ht="39.75" customHeight="1" x14ac:dyDescent="0.25">
      <c r="A62" s="1633"/>
      <c r="B62" s="1449"/>
      <c r="C62" s="1449"/>
      <c r="D62" s="1356"/>
      <c r="E62" s="1356"/>
      <c r="F62" s="1356"/>
      <c r="G62" s="1356"/>
      <c r="H62" s="1356"/>
      <c r="I62" s="1356"/>
      <c r="J62" s="1356"/>
      <c r="K62" s="1356"/>
      <c r="L62" s="1356"/>
      <c r="M62" s="1356"/>
      <c r="N62" s="1356"/>
      <c r="O62" s="1356"/>
      <c r="P62" s="1356"/>
      <c r="Q62" s="1356"/>
      <c r="R62" s="1356"/>
      <c r="S62" s="1356"/>
      <c r="T62" s="1356"/>
      <c r="U62" s="1356"/>
      <c r="V62" s="1356"/>
      <c r="W62" s="1356"/>
      <c r="X62" s="1356"/>
      <c r="Y62" s="1356"/>
      <c r="Z62" s="1356"/>
      <c r="AA62" s="1356"/>
      <c r="AB62" s="1356"/>
      <c r="AC62" s="1356"/>
      <c r="AD62" s="1356"/>
      <c r="AE62" s="1356"/>
      <c r="AF62" s="1356"/>
      <c r="AG62" s="1356"/>
      <c r="AH62" s="1356"/>
      <c r="AI62" s="1356"/>
      <c r="AJ62" s="1356"/>
      <c r="AK62" s="1356"/>
      <c r="AL62" s="1641"/>
      <c r="AM62" s="1641"/>
      <c r="AN62" s="1641"/>
      <c r="AO62" s="1641"/>
      <c r="AP62" s="1641"/>
      <c r="AQ62" s="1641"/>
      <c r="AR62" s="1641"/>
      <c r="AS62" s="1642"/>
      <c r="AT62" s="104"/>
      <c r="AU62" s="105"/>
      <c r="AV62" s="105"/>
      <c r="AW62" s="105"/>
      <c r="AX62" s="105"/>
      <c r="AY62" s="105"/>
      <c r="AZ62" s="105"/>
      <c r="BA62" s="105"/>
      <c r="BB62" s="105"/>
      <c r="BC62" s="105"/>
      <c r="BD62" s="106"/>
      <c r="BE62" s="104"/>
      <c r="BF62" s="105"/>
      <c r="BG62" s="105"/>
      <c r="BH62" s="105"/>
      <c r="BI62" s="105"/>
      <c r="BJ62" s="105"/>
      <c r="BK62" s="105"/>
      <c r="BL62" s="105"/>
      <c r="BM62" s="106"/>
      <c r="BO62" s="1634"/>
      <c r="BP62" s="1886"/>
      <c r="BQ62" s="1886"/>
      <c r="BR62" s="1887"/>
      <c r="BS62" s="1888"/>
      <c r="BT62" s="1647"/>
      <c r="BU62" s="1647"/>
      <c r="BV62" s="1647"/>
      <c r="BW62" s="1647"/>
      <c r="BX62" s="1647"/>
      <c r="BY62" s="1647"/>
      <c r="BZ62" s="1647"/>
      <c r="CA62" s="1647"/>
      <c r="CB62" s="1647"/>
      <c r="CC62" s="1647"/>
      <c r="CD62" s="1647"/>
      <c r="CE62" s="1647"/>
      <c r="CF62" s="1647"/>
      <c r="CG62" s="1647"/>
      <c r="CH62" s="1647"/>
      <c r="CI62" s="1647"/>
      <c r="CJ62" s="1647"/>
      <c r="CK62" s="1647"/>
      <c r="CL62" s="1647"/>
      <c r="CM62" s="1647"/>
      <c r="CN62" s="1647"/>
      <c r="CO62" s="1647"/>
      <c r="CP62" s="1647"/>
      <c r="CQ62" s="1647"/>
      <c r="CR62" s="1647"/>
      <c r="CS62" s="1647"/>
      <c r="CT62" s="1647"/>
      <c r="CU62" s="1647"/>
      <c r="CV62" s="1647"/>
      <c r="CW62" s="1647"/>
      <c r="CX62" s="1647"/>
      <c r="CY62" s="1647"/>
      <c r="CZ62" s="1648"/>
      <c r="DA62" s="1649"/>
      <c r="DB62" s="1649"/>
      <c r="DC62" s="1650"/>
      <c r="DD62" s="1650"/>
      <c r="DE62" s="1650"/>
      <c r="DF62" s="1650"/>
      <c r="DG62" s="1651"/>
      <c r="DH62" s="107"/>
      <c r="DI62" s="108"/>
      <c r="DJ62" s="108"/>
      <c r="DK62" s="108"/>
      <c r="DL62" s="108"/>
      <c r="DM62" s="108"/>
      <c r="DN62" s="108"/>
      <c r="DO62" s="108"/>
      <c r="DP62" s="108"/>
      <c r="DQ62" s="108"/>
      <c r="DR62" s="109"/>
      <c r="DS62" s="107"/>
      <c r="DT62" s="108"/>
      <c r="DU62" s="108"/>
      <c r="DV62" s="108"/>
      <c r="DW62" s="108"/>
      <c r="DX62" s="108"/>
      <c r="DY62" s="108"/>
      <c r="DZ62" s="108"/>
      <c r="EA62" s="109"/>
    </row>
    <row r="63" spans="1:131" ht="24" customHeight="1" x14ac:dyDescent="0.25">
      <c r="A63" s="173"/>
      <c r="B63" s="1924" t="s">
        <v>177</v>
      </c>
      <c r="C63" s="1925"/>
      <c r="D63" s="1925"/>
      <c r="E63" s="1926"/>
      <c r="F63" s="1930" t="s">
        <v>51</v>
      </c>
      <c r="G63" s="1931"/>
      <c r="H63" s="1934">
        <f>data2!$K$2</f>
        <v>0</v>
      </c>
      <c r="I63" s="1935"/>
      <c r="J63" s="1935"/>
      <c r="K63" s="1935"/>
      <c r="L63" s="1935"/>
      <c r="M63" s="1935"/>
      <c r="N63" s="1935"/>
      <c r="O63" s="1935"/>
      <c r="P63" s="1935"/>
      <c r="Q63" s="1935"/>
      <c r="R63" s="1935"/>
      <c r="S63" s="1935"/>
      <c r="T63" s="1935"/>
      <c r="U63" s="1935"/>
      <c r="V63" s="1935"/>
      <c r="W63" s="1935"/>
      <c r="X63" s="1935"/>
      <c r="Y63" s="1935"/>
      <c r="Z63" s="1935"/>
      <c r="AA63" s="1935"/>
      <c r="AB63" s="1935"/>
      <c r="AC63" s="1935"/>
      <c r="AD63" s="1935"/>
      <c r="AE63" s="1935"/>
      <c r="AF63" s="1935"/>
      <c r="AG63" s="1935"/>
      <c r="AH63" s="1935"/>
      <c r="AI63" s="1935"/>
      <c r="AJ63" s="1935"/>
      <c r="AK63" s="1935"/>
      <c r="AL63" s="1936"/>
      <c r="AM63" s="1939" t="s">
        <v>52</v>
      </c>
      <c r="AN63" s="1940"/>
      <c r="AO63" s="1878" t="s">
        <v>69</v>
      </c>
      <c r="AP63" s="1879"/>
      <c r="AQ63" s="1879"/>
      <c r="AR63" s="1879"/>
      <c r="AS63" s="1879"/>
      <c r="AT63" s="1879"/>
      <c r="AU63" s="1879"/>
      <c r="AV63" s="1884">
        <f>data2!$H$2</f>
        <v>0</v>
      </c>
      <c r="AW63" s="1884"/>
      <c r="AX63" s="1884"/>
      <c r="AY63" s="1884"/>
      <c r="AZ63" s="1884"/>
      <c r="BA63" s="1884"/>
      <c r="BB63" s="1884"/>
      <c r="BC63" s="1884"/>
      <c r="BD63" s="1884"/>
      <c r="BE63" s="1884"/>
      <c r="BF63" s="1884"/>
      <c r="BG63" s="1884"/>
      <c r="BH63" s="1884"/>
      <c r="BI63" s="1884"/>
      <c r="BJ63" s="1884"/>
      <c r="BK63" s="1884"/>
      <c r="BL63" s="1884"/>
      <c r="BM63" s="1885"/>
      <c r="BN63" s="44"/>
      <c r="BO63" s="173"/>
      <c r="BP63" s="1943" t="s">
        <v>173</v>
      </c>
      <c r="BQ63" s="1943"/>
      <c r="BR63" s="1943"/>
      <c r="BS63" s="1943"/>
      <c r="BT63" s="1946" t="s">
        <v>51</v>
      </c>
      <c r="BU63" s="1946"/>
      <c r="BV63" s="1949">
        <f>data2!$K$2</f>
        <v>0</v>
      </c>
      <c r="BW63" s="1949"/>
      <c r="BX63" s="1949"/>
      <c r="BY63" s="1949"/>
      <c r="BZ63" s="1949"/>
      <c r="CA63" s="1949"/>
      <c r="CB63" s="1949"/>
      <c r="CC63" s="1949"/>
      <c r="CD63" s="1949"/>
      <c r="CE63" s="1949"/>
      <c r="CF63" s="1949"/>
      <c r="CG63" s="1949"/>
      <c r="CH63" s="1949"/>
      <c r="CI63" s="1949"/>
      <c r="CJ63" s="1949"/>
      <c r="CK63" s="1949"/>
      <c r="CL63" s="1949"/>
      <c r="CM63" s="1949"/>
      <c r="CN63" s="1949"/>
      <c r="CO63" s="1949"/>
      <c r="CP63" s="1949"/>
      <c r="CQ63" s="1949"/>
      <c r="CR63" s="1949"/>
      <c r="CS63" s="1949"/>
      <c r="CT63" s="1949"/>
      <c r="CU63" s="1949"/>
      <c r="CV63" s="1949"/>
      <c r="CW63" s="1949"/>
      <c r="CX63" s="1949"/>
      <c r="CY63" s="1949"/>
      <c r="CZ63" s="1949"/>
      <c r="DA63" s="1952" t="s">
        <v>52</v>
      </c>
      <c r="DB63" s="1953"/>
      <c r="DC63" s="1880" t="s">
        <v>69</v>
      </c>
      <c r="DD63" s="1881"/>
      <c r="DE63" s="1881"/>
      <c r="DF63" s="1881"/>
      <c r="DG63" s="1881"/>
      <c r="DH63" s="1881"/>
      <c r="DI63" s="1881"/>
      <c r="DJ63" s="1961">
        <f>data2!$H$2</f>
        <v>0</v>
      </c>
      <c r="DK63" s="1961"/>
      <c r="DL63" s="1961"/>
      <c r="DM63" s="1961"/>
      <c r="DN63" s="1961"/>
      <c r="DO63" s="1961"/>
      <c r="DP63" s="1961"/>
      <c r="DQ63" s="1961"/>
      <c r="DR63" s="1961"/>
      <c r="DS63" s="1961"/>
      <c r="DT63" s="1961"/>
      <c r="DU63" s="1961"/>
      <c r="DV63" s="1961"/>
      <c r="DW63" s="1961"/>
      <c r="DX63" s="1961"/>
      <c r="DY63" s="1961"/>
      <c r="DZ63" s="1961"/>
      <c r="EA63" s="1962"/>
    </row>
    <row r="64" spans="1:131" ht="35.25" customHeight="1" x14ac:dyDescent="0.25">
      <c r="A64" s="1631" t="s">
        <v>211</v>
      </c>
      <c r="B64" s="1927"/>
      <c r="C64" s="1928"/>
      <c r="D64" s="1928"/>
      <c r="E64" s="1929"/>
      <c r="F64" s="1932"/>
      <c r="G64" s="1933"/>
      <c r="H64" s="1937"/>
      <c r="I64" s="1701"/>
      <c r="J64" s="1701"/>
      <c r="K64" s="1701"/>
      <c r="L64" s="1701"/>
      <c r="M64" s="1701"/>
      <c r="N64" s="1701"/>
      <c r="O64" s="1701"/>
      <c r="P64" s="1701"/>
      <c r="Q64" s="1701"/>
      <c r="R64" s="1701"/>
      <c r="S64" s="1701"/>
      <c r="T64" s="1701"/>
      <c r="U64" s="1701"/>
      <c r="V64" s="1701"/>
      <c r="W64" s="1701"/>
      <c r="X64" s="1701"/>
      <c r="Y64" s="1701"/>
      <c r="Z64" s="1701"/>
      <c r="AA64" s="1701"/>
      <c r="AB64" s="1701"/>
      <c r="AC64" s="1701"/>
      <c r="AD64" s="1701"/>
      <c r="AE64" s="1701"/>
      <c r="AF64" s="1701"/>
      <c r="AG64" s="1701"/>
      <c r="AH64" s="1701"/>
      <c r="AI64" s="1701"/>
      <c r="AJ64" s="1701"/>
      <c r="AK64" s="1701"/>
      <c r="AL64" s="1938"/>
      <c r="AM64" s="1941"/>
      <c r="AN64" s="1942"/>
      <c r="AO64" s="1878" t="s">
        <v>121</v>
      </c>
      <c r="AP64" s="1879"/>
      <c r="AQ64" s="1879"/>
      <c r="AR64" s="1879"/>
      <c r="AS64" s="1879"/>
      <c r="AT64" s="1879"/>
      <c r="AU64" s="1882"/>
      <c r="AV64" s="1958" t="str">
        <f>DBCS(data2!$L$2)</f>
        <v/>
      </c>
      <c r="AW64" s="1959"/>
      <c r="AX64" s="1959"/>
      <c r="AY64" s="1959"/>
      <c r="AZ64" s="1959"/>
      <c r="BA64" s="1959"/>
      <c r="BB64" s="1960" t="str">
        <f>DBCS(data2!$M$2)</f>
        <v/>
      </c>
      <c r="BC64" s="1960"/>
      <c r="BD64" s="1960"/>
      <c r="BE64" s="1960"/>
      <c r="BF64" s="1960"/>
      <c r="BG64" s="1960"/>
      <c r="BH64" s="1960" t="str">
        <f>DBCS(data2!$N$2)</f>
        <v/>
      </c>
      <c r="BI64" s="1960"/>
      <c r="BJ64" s="1960"/>
      <c r="BK64" s="1960"/>
      <c r="BL64" s="1960"/>
      <c r="BM64" s="2372"/>
      <c r="BN64" s="44"/>
      <c r="BO64" s="1632" t="s">
        <v>211</v>
      </c>
      <c r="BP64" s="1944"/>
      <c r="BQ64" s="1944"/>
      <c r="BR64" s="1944"/>
      <c r="BS64" s="1944"/>
      <c r="BT64" s="1947"/>
      <c r="BU64" s="1947"/>
      <c r="BV64" s="1950"/>
      <c r="BW64" s="1950"/>
      <c r="BX64" s="1950"/>
      <c r="BY64" s="1950"/>
      <c r="BZ64" s="1950"/>
      <c r="CA64" s="1950"/>
      <c r="CB64" s="1950"/>
      <c r="CC64" s="1950"/>
      <c r="CD64" s="1950"/>
      <c r="CE64" s="1950"/>
      <c r="CF64" s="1950"/>
      <c r="CG64" s="1950"/>
      <c r="CH64" s="1950"/>
      <c r="CI64" s="1950"/>
      <c r="CJ64" s="1950"/>
      <c r="CK64" s="1950"/>
      <c r="CL64" s="1950"/>
      <c r="CM64" s="1950"/>
      <c r="CN64" s="1950"/>
      <c r="CO64" s="1950"/>
      <c r="CP64" s="1950"/>
      <c r="CQ64" s="1950"/>
      <c r="CR64" s="1950"/>
      <c r="CS64" s="1950"/>
      <c r="CT64" s="1950"/>
      <c r="CU64" s="1950"/>
      <c r="CV64" s="1950"/>
      <c r="CW64" s="1950"/>
      <c r="CX64" s="1950"/>
      <c r="CY64" s="1950"/>
      <c r="CZ64" s="1950"/>
      <c r="DA64" s="1954"/>
      <c r="DB64" s="1955"/>
      <c r="DC64" s="1880" t="s">
        <v>121</v>
      </c>
      <c r="DD64" s="1881"/>
      <c r="DE64" s="1881"/>
      <c r="DF64" s="1881"/>
      <c r="DG64" s="1881"/>
      <c r="DH64" s="1881"/>
      <c r="DI64" s="1883"/>
      <c r="DJ64" s="1652" t="str">
        <f>DBCS(data2!$L$2)</f>
        <v/>
      </c>
      <c r="DK64" s="1653"/>
      <c r="DL64" s="1653"/>
      <c r="DM64" s="1653"/>
      <c r="DN64" s="1653"/>
      <c r="DO64" s="1653"/>
      <c r="DP64" s="1492" t="str">
        <f>DBCS(data2!$M$2)</f>
        <v/>
      </c>
      <c r="DQ64" s="1492"/>
      <c r="DR64" s="1492"/>
      <c r="DS64" s="1492"/>
      <c r="DT64" s="1492"/>
      <c r="DU64" s="1492"/>
      <c r="DV64" s="1492" t="str">
        <f>DBCS(data2!$N$2)</f>
        <v/>
      </c>
      <c r="DW64" s="1492"/>
      <c r="DX64" s="1492"/>
      <c r="DY64" s="1492"/>
      <c r="DZ64" s="1492"/>
      <c r="EA64" s="1493"/>
    </row>
    <row r="65" spans="1:131" ht="29.25" customHeight="1" x14ac:dyDescent="0.25">
      <c r="A65" s="1631"/>
      <c r="B65" s="1927"/>
      <c r="C65" s="1928"/>
      <c r="D65" s="1928"/>
      <c r="E65" s="1929"/>
      <c r="F65" s="1932"/>
      <c r="G65" s="1933"/>
      <c r="H65" s="1937"/>
      <c r="I65" s="1701"/>
      <c r="J65" s="1701"/>
      <c r="K65" s="1701"/>
      <c r="L65" s="1701"/>
      <c r="M65" s="1701"/>
      <c r="N65" s="1701"/>
      <c r="O65" s="1701"/>
      <c r="P65" s="1701"/>
      <c r="Q65" s="1701"/>
      <c r="R65" s="1701"/>
      <c r="S65" s="1701"/>
      <c r="T65" s="1701"/>
      <c r="U65" s="1701"/>
      <c r="V65" s="1701"/>
      <c r="W65" s="1701"/>
      <c r="X65" s="1701"/>
      <c r="Y65" s="1701"/>
      <c r="Z65" s="1701"/>
      <c r="AA65" s="1701"/>
      <c r="AB65" s="1701"/>
      <c r="AC65" s="1701"/>
      <c r="AD65" s="1701"/>
      <c r="AE65" s="1701"/>
      <c r="AF65" s="1701"/>
      <c r="AG65" s="1701"/>
      <c r="AH65" s="1701"/>
      <c r="AI65" s="1701"/>
      <c r="AJ65" s="1701"/>
      <c r="AK65" s="1701"/>
      <c r="AL65" s="1938"/>
      <c r="AM65" s="1941"/>
      <c r="AN65" s="1942"/>
      <c r="AO65" s="1878" t="s">
        <v>163</v>
      </c>
      <c r="AP65" s="1879"/>
      <c r="AQ65" s="1879"/>
      <c r="AR65" s="1879"/>
      <c r="AS65" s="1879"/>
      <c r="AT65" s="1879"/>
      <c r="AU65" s="1879"/>
      <c r="AV65" s="1494">
        <f>data2!$G$2</f>
        <v>0</v>
      </c>
      <c r="AW65" s="1494"/>
      <c r="AX65" s="1494"/>
      <c r="AY65" s="1494"/>
      <c r="AZ65" s="1494"/>
      <c r="BA65" s="1494"/>
      <c r="BB65" s="1494"/>
      <c r="BC65" s="1494"/>
      <c r="BD65" s="1494"/>
      <c r="BE65" s="1494"/>
      <c r="BF65" s="1494"/>
      <c r="BG65" s="1494"/>
      <c r="BH65" s="1494"/>
      <c r="BI65" s="1494"/>
      <c r="BJ65" s="1494"/>
      <c r="BK65" s="1494"/>
      <c r="BL65" s="1494"/>
      <c r="BM65" s="1495"/>
      <c r="BN65" s="44"/>
      <c r="BO65" s="1632"/>
      <c r="BP65" s="1944"/>
      <c r="BQ65" s="1944"/>
      <c r="BR65" s="1944"/>
      <c r="BS65" s="1944"/>
      <c r="BT65" s="1947"/>
      <c r="BU65" s="1947"/>
      <c r="BV65" s="1950"/>
      <c r="BW65" s="1950"/>
      <c r="BX65" s="1950"/>
      <c r="BY65" s="1950"/>
      <c r="BZ65" s="1950"/>
      <c r="CA65" s="1950"/>
      <c r="CB65" s="1950"/>
      <c r="CC65" s="1950"/>
      <c r="CD65" s="1950"/>
      <c r="CE65" s="1950"/>
      <c r="CF65" s="1950"/>
      <c r="CG65" s="1950"/>
      <c r="CH65" s="1950"/>
      <c r="CI65" s="1950"/>
      <c r="CJ65" s="1950"/>
      <c r="CK65" s="1950"/>
      <c r="CL65" s="1950"/>
      <c r="CM65" s="1950"/>
      <c r="CN65" s="1950"/>
      <c r="CO65" s="1950"/>
      <c r="CP65" s="1950"/>
      <c r="CQ65" s="1950"/>
      <c r="CR65" s="1950"/>
      <c r="CS65" s="1950"/>
      <c r="CT65" s="1950"/>
      <c r="CU65" s="1950"/>
      <c r="CV65" s="1950"/>
      <c r="CW65" s="1950"/>
      <c r="CX65" s="1950"/>
      <c r="CY65" s="1950"/>
      <c r="CZ65" s="1950"/>
      <c r="DA65" s="1954"/>
      <c r="DB65" s="1955"/>
      <c r="DC65" s="1880" t="s">
        <v>163</v>
      </c>
      <c r="DD65" s="1881"/>
      <c r="DE65" s="1881"/>
      <c r="DF65" s="1881"/>
      <c r="DG65" s="1881"/>
      <c r="DH65" s="1881"/>
      <c r="DI65" s="1881"/>
      <c r="DJ65" s="1889">
        <f>data2!$G$2</f>
        <v>0</v>
      </c>
      <c r="DK65" s="1889"/>
      <c r="DL65" s="1889"/>
      <c r="DM65" s="1889"/>
      <c r="DN65" s="1889"/>
      <c r="DO65" s="1889"/>
      <c r="DP65" s="1889"/>
      <c r="DQ65" s="1889"/>
      <c r="DR65" s="1889"/>
      <c r="DS65" s="1889"/>
      <c r="DT65" s="1889"/>
      <c r="DU65" s="1889"/>
      <c r="DV65" s="1889"/>
      <c r="DW65" s="1889"/>
      <c r="DX65" s="1889"/>
      <c r="DY65" s="1889"/>
      <c r="DZ65" s="1889"/>
      <c r="EA65" s="1890"/>
    </row>
    <row r="66" spans="1:131" ht="16.5" customHeight="1" x14ac:dyDescent="0.25">
      <c r="A66" s="1631"/>
      <c r="B66" s="1927"/>
      <c r="C66" s="1928"/>
      <c r="D66" s="1928"/>
      <c r="E66" s="1929"/>
      <c r="F66" s="1932"/>
      <c r="G66" s="1933"/>
      <c r="H66" s="1937"/>
      <c r="I66" s="1701"/>
      <c r="J66" s="1701"/>
      <c r="K66" s="1701"/>
      <c r="L66" s="1701"/>
      <c r="M66" s="1701"/>
      <c r="N66" s="1701"/>
      <c r="O66" s="1701"/>
      <c r="P66" s="1701"/>
      <c r="Q66" s="1701"/>
      <c r="R66" s="1701"/>
      <c r="S66" s="1701"/>
      <c r="T66" s="1701"/>
      <c r="U66" s="1701"/>
      <c r="V66" s="1701"/>
      <c r="W66" s="1701"/>
      <c r="X66" s="1701"/>
      <c r="Y66" s="1701"/>
      <c r="Z66" s="1701"/>
      <c r="AA66" s="1701"/>
      <c r="AB66" s="1701"/>
      <c r="AC66" s="1701"/>
      <c r="AD66" s="1701"/>
      <c r="AE66" s="1701"/>
      <c r="AF66" s="1701"/>
      <c r="AG66" s="1701"/>
      <c r="AH66" s="1701"/>
      <c r="AI66" s="1701"/>
      <c r="AJ66" s="1701"/>
      <c r="AK66" s="1701"/>
      <c r="AL66" s="1938"/>
      <c r="AM66" s="1941"/>
      <c r="AN66" s="1942"/>
      <c r="AO66" s="1450" t="s">
        <v>142</v>
      </c>
      <c r="AP66" s="1451"/>
      <c r="AQ66" s="177" t="s">
        <v>207</v>
      </c>
      <c r="AR66" s="178"/>
      <c r="AS66" s="178"/>
      <c r="AT66" s="178"/>
      <c r="AU66" s="2385">
        <f>data2!$C$2</f>
        <v>0</v>
      </c>
      <c r="AV66" s="2385"/>
      <c r="AW66" s="2385"/>
      <c r="AX66" s="2385"/>
      <c r="AY66" s="2385"/>
      <c r="AZ66" s="2385"/>
      <c r="BA66" s="2385"/>
      <c r="BB66" s="2385"/>
      <c r="BC66" s="2385"/>
      <c r="BD66" s="2313">
        <f>data2!$D$2</f>
        <v>0</v>
      </c>
      <c r="BE66" s="2313"/>
      <c r="BF66" s="2313"/>
      <c r="BG66" s="2313"/>
      <c r="BH66" s="2313"/>
      <c r="BI66" s="2313"/>
      <c r="BJ66" s="2313"/>
      <c r="BK66" s="2313"/>
      <c r="BL66" s="2313"/>
      <c r="BM66" s="2314"/>
      <c r="BN66" s="44"/>
      <c r="BO66" s="1632"/>
      <c r="BP66" s="1944"/>
      <c r="BQ66" s="1944"/>
      <c r="BR66" s="1944"/>
      <c r="BS66" s="1944"/>
      <c r="BT66" s="1947"/>
      <c r="BU66" s="1947"/>
      <c r="BV66" s="1950"/>
      <c r="BW66" s="1950"/>
      <c r="BX66" s="1950"/>
      <c r="BY66" s="1950"/>
      <c r="BZ66" s="1950"/>
      <c r="CA66" s="1950"/>
      <c r="CB66" s="1950"/>
      <c r="CC66" s="1950"/>
      <c r="CD66" s="1950"/>
      <c r="CE66" s="1950"/>
      <c r="CF66" s="1950"/>
      <c r="CG66" s="1950"/>
      <c r="CH66" s="1950"/>
      <c r="CI66" s="1950"/>
      <c r="CJ66" s="1950"/>
      <c r="CK66" s="1950"/>
      <c r="CL66" s="1950"/>
      <c r="CM66" s="1950"/>
      <c r="CN66" s="1950"/>
      <c r="CO66" s="1950"/>
      <c r="CP66" s="1950"/>
      <c r="CQ66" s="1950"/>
      <c r="CR66" s="1950"/>
      <c r="CS66" s="1950"/>
      <c r="CT66" s="1950"/>
      <c r="CU66" s="1950"/>
      <c r="CV66" s="1950"/>
      <c r="CW66" s="1950"/>
      <c r="CX66" s="1950"/>
      <c r="CY66" s="1950"/>
      <c r="CZ66" s="1950"/>
      <c r="DA66" s="1954"/>
      <c r="DB66" s="1955"/>
      <c r="DC66" s="1891" t="s">
        <v>142</v>
      </c>
      <c r="DD66" s="1892"/>
      <c r="DE66" s="179" t="s">
        <v>206</v>
      </c>
      <c r="DF66" s="180"/>
      <c r="DG66" s="180"/>
      <c r="DH66" s="180"/>
      <c r="DI66" s="2383">
        <f>data2!$C$2</f>
        <v>0</v>
      </c>
      <c r="DJ66" s="2383"/>
      <c r="DK66" s="2383"/>
      <c r="DL66" s="2383"/>
      <c r="DM66" s="2383"/>
      <c r="DN66" s="2383"/>
      <c r="DO66" s="2383"/>
      <c r="DP66" s="2383"/>
      <c r="DQ66" s="2383"/>
      <c r="DR66" s="2315">
        <f>data2!$D$2</f>
        <v>0</v>
      </c>
      <c r="DS66" s="2315"/>
      <c r="DT66" s="2315"/>
      <c r="DU66" s="2315"/>
      <c r="DV66" s="2315"/>
      <c r="DW66" s="2315"/>
      <c r="DX66" s="2315"/>
      <c r="DY66" s="2315"/>
      <c r="DZ66" s="2315"/>
      <c r="EA66" s="2316"/>
    </row>
    <row r="67" spans="1:131" ht="29.25" customHeight="1" x14ac:dyDescent="0.25">
      <c r="A67" s="1631"/>
      <c r="B67" s="1927"/>
      <c r="C67" s="1928"/>
      <c r="D67" s="1928"/>
      <c r="E67" s="1929"/>
      <c r="F67" s="1932"/>
      <c r="G67" s="1933"/>
      <c r="H67" s="1937"/>
      <c r="I67" s="1701"/>
      <c r="J67" s="1701"/>
      <c r="K67" s="1701"/>
      <c r="L67" s="1701"/>
      <c r="M67" s="1701"/>
      <c r="N67" s="1701"/>
      <c r="O67" s="1701"/>
      <c r="P67" s="1701"/>
      <c r="Q67" s="1701"/>
      <c r="R67" s="1701"/>
      <c r="S67" s="1701"/>
      <c r="T67" s="1701"/>
      <c r="U67" s="1701"/>
      <c r="V67" s="1701"/>
      <c r="W67" s="1701"/>
      <c r="X67" s="1701"/>
      <c r="Y67" s="1701"/>
      <c r="Z67" s="1701"/>
      <c r="AA67" s="1701"/>
      <c r="AB67" s="1701"/>
      <c r="AC67" s="1701"/>
      <c r="AD67" s="1701"/>
      <c r="AE67" s="1701"/>
      <c r="AF67" s="1701"/>
      <c r="AG67" s="1701"/>
      <c r="AH67" s="1701"/>
      <c r="AI67" s="1701"/>
      <c r="AJ67" s="1701"/>
      <c r="AK67" s="1701"/>
      <c r="AL67" s="1938"/>
      <c r="AM67" s="1941"/>
      <c r="AN67" s="1942"/>
      <c r="AO67" s="1452"/>
      <c r="AP67" s="1453"/>
      <c r="AQ67" s="110"/>
      <c r="AR67" s="111"/>
      <c r="AS67" s="111"/>
      <c r="AT67" s="2386">
        <f>data2!$E$2</f>
        <v>0</v>
      </c>
      <c r="AU67" s="2386"/>
      <c r="AV67" s="2386"/>
      <c r="AW67" s="2386"/>
      <c r="AX67" s="2386"/>
      <c r="AY67" s="2386"/>
      <c r="AZ67" s="2386"/>
      <c r="BA67" s="2386"/>
      <c r="BB67" s="2386"/>
      <c r="BC67" s="2386"/>
      <c r="BD67" s="2378">
        <f>data2!$F$2</f>
        <v>0</v>
      </c>
      <c r="BE67" s="2378"/>
      <c r="BF67" s="2378"/>
      <c r="BG67" s="2378"/>
      <c r="BH67" s="2378"/>
      <c r="BI67" s="2378"/>
      <c r="BJ67" s="2378"/>
      <c r="BK67" s="2378"/>
      <c r="BL67" s="2378"/>
      <c r="BM67" s="2379"/>
      <c r="BN67" s="44"/>
      <c r="BO67" s="1632"/>
      <c r="BP67" s="1945"/>
      <c r="BQ67" s="1945"/>
      <c r="BR67" s="1945"/>
      <c r="BS67" s="1945"/>
      <c r="BT67" s="1948"/>
      <c r="BU67" s="1948"/>
      <c r="BV67" s="1951"/>
      <c r="BW67" s="1951"/>
      <c r="BX67" s="1951"/>
      <c r="BY67" s="1951"/>
      <c r="BZ67" s="1951"/>
      <c r="CA67" s="1951"/>
      <c r="CB67" s="1951"/>
      <c r="CC67" s="1951"/>
      <c r="CD67" s="1951"/>
      <c r="CE67" s="1951"/>
      <c r="CF67" s="1951"/>
      <c r="CG67" s="1951"/>
      <c r="CH67" s="1951"/>
      <c r="CI67" s="1951"/>
      <c r="CJ67" s="1951"/>
      <c r="CK67" s="1951"/>
      <c r="CL67" s="1951"/>
      <c r="CM67" s="1951"/>
      <c r="CN67" s="1951"/>
      <c r="CO67" s="1951"/>
      <c r="CP67" s="1951"/>
      <c r="CQ67" s="1951"/>
      <c r="CR67" s="1951"/>
      <c r="CS67" s="1951"/>
      <c r="CT67" s="1951"/>
      <c r="CU67" s="1951"/>
      <c r="CV67" s="1951"/>
      <c r="CW67" s="1951"/>
      <c r="CX67" s="1951"/>
      <c r="CY67" s="1951"/>
      <c r="CZ67" s="1951"/>
      <c r="DA67" s="1956"/>
      <c r="DB67" s="1957"/>
      <c r="DC67" s="1893"/>
      <c r="DD67" s="1894"/>
      <c r="DE67" s="112"/>
      <c r="DF67" s="113"/>
      <c r="DG67" s="113"/>
      <c r="DH67" s="2384">
        <f>data2!$E$2</f>
        <v>0</v>
      </c>
      <c r="DI67" s="2384"/>
      <c r="DJ67" s="2384"/>
      <c r="DK67" s="2384"/>
      <c r="DL67" s="2384"/>
      <c r="DM67" s="2384"/>
      <c r="DN67" s="2384"/>
      <c r="DO67" s="2384"/>
      <c r="DP67" s="2384"/>
      <c r="DQ67" s="2384"/>
      <c r="DR67" s="1963">
        <f>data2!$F$2</f>
        <v>0</v>
      </c>
      <c r="DS67" s="1963"/>
      <c r="DT67" s="1963"/>
      <c r="DU67" s="1963"/>
      <c r="DV67" s="1963"/>
      <c r="DW67" s="1963"/>
      <c r="DX67" s="1963"/>
      <c r="DY67" s="1963"/>
      <c r="DZ67" s="1963"/>
      <c r="EA67" s="1964"/>
    </row>
    <row r="68" spans="1:131" ht="24" customHeight="1" x14ac:dyDescent="0.25">
      <c r="A68" s="1631"/>
      <c r="B68" s="1921" t="s">
        <v>178</v>
      </c>
      <c r="C68" s="1922"/>
      <c r="D68" s="1922"/>
      <c r="E68" s="1922"/>
      <c r="F68" s="1922"/>
      <c r="G68" s="1922"/>
      <c r="H68" s="1922"/>
      <c r="I68" s="1922"/>
      <c r="J68" s="1922"/>
      <c r="K68" s="1922"/>
      <c r="L68" s="1922"/>
      <c r="M68" s="1923"/>
      <c r="N68" s="1921" t="s">
        <v>179</v>
      </c>
      <c r="O68" s="1922"/>
      <c r="P68" s="1922"/>
      <c r="Q68" s="1922"/>
      <c r="R68" s="1922"/>
      <c r="S68" s="1922"/>
      <c r="T68" s="1922"/>
      <c r="U68" s="1922"/>
      <c r="V68" s="1922"/>
      <c r="W68" s="1922"/>
      <c r="X68" s="1922"/>
      <c r="Y68" s="1922"/>
      <c r="Z68" s="1923"/>
      <c r="AA68" s="1921" t="s">
        <v>180</v>
      </c>
      <c r="AB68" s="1922"/>
      <c r="AC68" s="1922"/>
      <c r="AD68" s="1922"/>
      <c r="AE68" s="1922"/>
      <c r="AF68" s="1922"/>
      <c r="AG68" s="1922"/>
      <c r="AH68" s="1922"/>
      <c r="AI68" s="1922"/>
      <c r="AJ68" s="1922"/>
      <c r="AK68" s="1922"/>
      <c r="AL68" s="1922"/>
      <c r="AM68" s="1923"/>
      <c r="AN68" s="1921" t="s">
        <v>53</v>
      </c>
      <c r="AO68" s="1922"/>
      <c r="AP68" s="1922"/>
      <c r="AQ68" s="1922"/>
      <c r="AR68" s="1922"/>
      <c r="AS68" s="1922"/>
      <c r="AT68" s="1922"/>
      <c r="AU68" s="1922"/>
      <c r="AV68" s="1922"/>
      <c r="AW68" s="1922"/>
      <c r="AX68" s="1922"/>
      <c r="AY68" s="1922"/>
      <c r="AZ68" s="1923"/>
      <c r="BA68" s="1921" t="s">
        <v>181</v>
      </c>
      <c r="BB68" s="1922"/>
      <c r="BC68" s="1922"/>
      <c r="BD68" s="1922"/>
      <c r="BE68" s="1922"/>
      <c r="BF68" s="1922"/>
      <c r="BG68" s="1922"/>
      <c r="BH68" s="1922"/>
      <c r="BI68" s="1922"/>
      <c r="BJ68" s="1922"/>
      <c r="BK68" s="1922"/>
      <c r="BL68" s="1922"/>
      <c r="BM68" s="1923"/>
      <c r="BN68" s="46"/>
      <c r="BO68" s="1632"/>
      <c r="BP68" s="1654" t="s">
        <v>189</v>
      </c>
      <c r="BQ68" s="1655"/>
      <c r="BR68" s="1655"/>
      <c r="BS68" s="1655"/>
      <c r="BT68" s="1655"/>
      <c r="BU68" s="1655"/>
      <c r="BV68" s="1655"/>
      <c r="BW68" s="1655"/>
      <c r="BX68" s="1655"/>
      <c r="BY68" s="1655"/>
      <c r="BZ68" s="1655"/>
      <c r="CA68" s="1656"/>
      <c r="CB68" s="1654" t="s">
        <v>190</v>
      </c>
      <c r="CC68" s="1655"/>
      <c r="CD68" s="1655"/>
      <c r="CE68" s="1655"/>
      <c r="CF68" s="1655"/>
      <c r="CG68" s="1655"/>
      <c r="CH68" s="1655"/>
      <c r="CI68" s="1655"/>
      <c r="CJ68" s="1655"/>
      <c r="CK68" s="1655"/>
      <c r="CL68" s="1655"/>
      <c r="CM68" s="1655"/>
      <c r="CN68" s="1656"/>
      <c r="CO68" s="1654" t="s">
        <v>191</v>
      </c>
      <c r="CP68" s="1655"/>
      <c r="CQ68" s="1655"/>
      <c r="CR68" s="1655"/>
      <c r="CS68" s="1655"/>
      <c r="CT68" s="1655"/>
      <c r="CU68" s="1655"/>
      <c r="CV68" s="1655"/>
      <c r="CW68" s="1655"/>
      <c r="CX68" s="1655"/>
      <c r="CY68" s="1655"/>
      <c r="CZ68" s="1655"/>
      <c r="DA68" s="1656"/>
      <c r="DB68" s="1654" t="s">
        <v>53</v>
      </c>
      <c r="DC68" s="1655"/>
      <c r="DD68" s="1655"/>
      <c r="DE68" s="1655"/>
      <c r="DF68" s="1655"/>
      <c r="DG68" s="1655"/>
      <c r="DH68" s="1655"/>
      <c r="DI68" s="1655"/>
      <c r="DJ68" s="1655"/>
      <c r="DK68" s="1655"/>
      <c r="DL68" s="1655"/>
      <c r="DM68" s="1655"/>
      <c r="DN68" s="1656"/>
      <c r="DO68" s="1654" t="s">
        <v>192</v>
      </c>
      <c r="DP68" s="1655"/>
      <c r="DQ68" s="1655"/>
      <c r="DR68" s="1655"/>
      <c r="DS68" s="1655"/>
      <c r="DT68" s="1655"/>
      <c r="DU68" s="1655"/>
      <c r="DV68" s="1655"/>
      <c r="DW68" s="1655"/>
      <c r="DX68" s="1655"/>
      <c r="DY68" s="1655"/>
      <c r="DZ68" s="1655"/>
      <c r="EA68" s="1656"/>
    </row>
    <row r="69" spans="1:131" ht="19.5" customHeight="1" x14ac:dyDescent="0.25">
      <c r="A69" s="1631"/>
      <c r="B69" s="1443" t="str">
        <f>IF(ライセンス2!$D$8="ok",data2!$R$2,"ＳＡＭＰＬＥ")</f>
        <v>ＳＡＭＰＬＥ</v>
      </c>
      <c r="C69" s="1444"/>
      <c r="D69" s="1444"/>
      <c r="E69" s="1444"/>
      <c r="F69" s="1444"/>
      <c r="G69" s="1444"/>
      <c r="H69" s="1444"/>
      <c r="I69" s="1444"/>
      <c r="J69" s="1444"/>
      <c r="K69" s="1444"/>
      <c r="L69" s="1444"/>
      <c r="M69" s="1445"/>
      <c r="N69" s="205" t="s">
        <v>54</v>
      </c>
      <c r="O69" s="206"/>
      <c r="P69" s="206"/>
      <c r="Q69" s="206"/>
      <c r="R69" s="206"/>
      <c r="S69" s="206"/>
      <c r="T69" s="206"/>
      <c r="U69" s="206"/>
      <c r="V69" s="206"/>
      <c r="W69" s="206"/>
      <c r="X69" s="206"/>
      <c r="Y69" s="207"/>
      <c r="Z69" s="208" t="s">
        <v>0</v>
      </c>
      <c r="AA69" s="209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7"/>
      <c r="AM69" s="208" t="s">
        <v>0</v>
      </c>
      <c r="AN69" s="210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2"/>
      <c r="AZ69" s="208" t="s">
        <v>0</v>
      </c>
      <c r="BA69" s="205" t="s">
        <v>54</v>
      </c>
      <c r="BB69" s="213"/>
      <c r="BC69" s="211"/>
      <c r="BD69" s="211"/>
      <c r="BE69" s="211"/>
      <c r="BF69" s="211"/>
      <c r="BG69" s="211"/>
      <c r="BH69" s="211"/>
      <c r="BI69" s="211"/>
      <c r="BJ69" s="211"/>
      <c r="BK69" s="211"/>
      <c r="BL69" s="213"/>
      <c r="BM69" s="208" t="s">
        <v>0</v>
      </c>
      <c r="BN69" s="47"/>
      <c r="BO69" s="1632"/>
      <c r="BP69" s="1895" t="str">
        <f>IF(ライセンス2!$D$8="ok",data2!$R$2,"ＳＡＭＰＬＥ")</f>
        <v>ＳＡＭＰＬＥ</v>
      </c>
      <c r="BQ69" s="1896"/>
      <c r="BR69" s="1896"/>
      <c r="BS69" s="1896"/>
      <c r="BT69" s="1896"/>
      <c r="BU69" s="1896"/>
      <c r="BV69" s="1896"/>
      <c r="BW69" s="1896"/>
      <c r="BX69" s="1896"/>
      <c r="BY69" s="1896"/>
      <c r="BZ69" s="1896"/>
      <c r="CA69" s="1897"/>
      <c r="CB69" s="214" t="s">
        <v>54</v>
      </c>
      <c r="CC69" s="215"/>
      <c r="CD69" s="215"/>
      <c r="CE69" s="215"/>
      <c r="CF69" s="215"/>
      <c r="CG69" s="215"/>
      <c r="CH69" s="215"/>
      <c r="CI69" s="215"/>
      <c r="CJ69" s="215"/>
      <c r="CK69" s="215"/>
      <c r="CL69" s="215"/>
      <c r="CM69" s="215"/>
      <c r="CN69" s="216" t="s">
        <v>0</v>
      </c>
      <c r="CO69" s="217"/>
      <c r="CP69" s="215"/>
      <c r="CQ69" s="215"/>
      <c r="CR69" s="215"/>
      <c r="CS69" s="215"/>
      <c r="CT69" s="215"/>
      <c r="CU69" s="215"/>
      <c r="CV69" s="215"/>
      <c r="CW69" s="215"/>
      <c r="CX69" s="215"/>
      <c r="CY69" s="215"/>
      <c r="CZ69" s="215"/>
      <c r="DA69" s="216" t="s">
        <v>0</v>
      </c>
      <c r="DB69" s="218"/>
      <c r="DC69" s="219"/>
      <c r="DD69" s="219"/>
      <c r="DE69" s="219"/>
      <c r="DF69" s="219"/>
      <c r="DG69" s="219"/>
      <c r="DH69" s="219"/>
      <c r="DI69" s="219"/>
      <c r="DJ69" s="219"/>
      <c r="DK69" s="219"/>
      <c r="DL69" s="219"/>
      <c r="DM69" s="219"/>
      <c r="DN69" s="216" t="s">
        <v>0</v>
      </c>
      <c r="DO69" s="214" t="s">
        <v>54</v>
      </c>
      <c r="DP69" s="219"/>
      <c r="DQ69" s="219"/>
      <c r="DR69" s="219"/>
      <c r="DS69" s="219"/>
      <c r="DT69" s="219"/>
      <c r="DU69" s="219"/>
      <c r="DV69" s="219"/>
      <c r="DW69" s="219"/>
      <c r="DX69" s="219"/>
      <c r="DY69" s="219"/>
      <c r="DZ69" s="219"/>
      <c r="EA69" s="216" t="s">
        <v>0</v>
      </c>
    </row>
    <row r="70" spans="1:131" ht="28.5" customHeight="1" x14ac:dyDescent="0.25">
      <c r="A70" s="1631"/>
      <c r="B70" s="1446"/>
      <c r="C70" s="1447"/>
      <c r="D70" s="1447"/>
      <c r="E70" s="1447"/>
      <c r="F70" s="1447"/>
      <c r="G70" s="1447"/>
      <c r="H70" s="1447"/>
      <c r="I70" s="1447"/>
      <c r="J70" s="1447"/>
      <c r="K70" s="1447"/>
      <c r="L70" s="1447"/>
      <c r="M70" s="1448"/>
      <c r="N70" s="1484" t="str">
        <f>IF(ライセンス2!$D$8="ok",data5!$D$2,"ＳＡＭＰＬＥ")</f>
        <v>ＳＡＭＰＬＥ</v>
      </c>
      <c r="O70" s="1485"/>
      <c r="P70" s="1485"/>
      <c r="Q70" s="1485"/>
      <c r="R70" s="1485"/>
      <c r="S70" s="1485"/>
      <c r="T70" s="1485"/>
      <c r="U70" s="1485"/>
      <c r="V70" s="1485"/>
      <c r="W70" s="1485"/>
      <c r="X70" s="1485"/>
      <c r="Y70" s="1485"/>
      <c r="Z70" s="1489"/>
      <c r="AA70" s="1901">
        <f>IF(data2!$B$2="要",data5!$E$2,"")</f>
        <v>0</v>
      </c>
      <c r="AB70" s="1876"/>
      <c r="AC70" s="1876"/>
      <c r="AD70" s="1876"/>
      <c r="AE70" s="1876"/>
      <c r="AF70" s="1876"/>
      <c r="AG70" s="1876"/>
      <c r="AH70" s="1876"/>
      <c r="AI70" s="1876"/>
      <c r="AJ70" s="1876"/>
      <c r="AK70" s="1876"/>
      <c r="AL70" s="1876"/>
      <c r="AM70" s="1902"/>
      <c r="AN70" s="1484">
        <f>IF(data2!$B$2="要",data5!$Q$2,"")</f>
        <v>1040000</v>
      </c>
      <c r="AO70" s="1485"/>
      <c r="AP70" s="1485"/>
      <c r="AQ70" s="1485"/>
      <c r="AR70" s="1485"/>
      <c r="AS70" s="1485"/>
      <c r="AT70" s="1486"/>
      <c r="AU70" s="1486"/>
      <c r="AV70" s="1486"/>
      <c r="AW70" s="1486"/>
      <c r="AX70" s="1486"/>
      <c r="AY70" s="1486"/>
      <c r="AZ70" s="1487"/>
      <c r="BA70" s="1488" t="str">
        <f>IF(IF(data2!$B$2="否",data5!$U$2,data5!$Y$2)=0,"0",IF(data2!$B$2="否",data5!$U$2,data5!$Y$2))</f>
        <v>0</v>
      </c>
      <c r="BB70" s="1486"/>
      <c r="BC70" s="1486"/>
      <c r="BD70" s="1486"/>
      <c r="BE70" s="1486"/>
      <c r="BF70" s="1486"/>
      <c r="BG70" s="1486"/>
      <c r="BH70" s="1486"/>
      <c r="BI70" s="1486"/>
      <c r="BJ70" s="1485"/>
      <c r="BK70" s="1485"/>
      <c r="BL70" s="1485"/>
      <c r="BM70" s="1489"/>
      <c r="BN70" s="48"/>
      <c r="BO70" s="1632"/>
      <c r="BP70" s="1898"/>
      <c r="BQ70" s="1899"/>
      <c r="BR70" s="1899"/>
      <c r="BS70" s="1899"/>
      <c r="BT70" s="1899"/>
      <c r="BU70" s="1899"/>
      <c r="BV70" s="1899"/>
      <c r="BW70" s="1899"/>
      <c r="BX70" s="1899"/>
      <c r="BY70" s="1899"/>
      <c r="BZ70" s="1899"/>
      <c r="CA70" s="1900"/>
      <c r="CB70" s="1490" t="str">
        <f>IF(ライセンス2!$D$8="ok",data5!$D$2,"ＳＡＭＰＬＥ")</f>
        <v>ＳＡＭＰＬＥ</v>
      </c>
      <c r="CC70" s="1485"/>
      <c r="CD70" s="1485"/>
      <c r="CE70" s="1485"/>
      <c r="CF70" s="1485"/>
      <c r="CG70" s="1485"/>
      <c r="CH70" s="1485"/>
      <c r="CI70" s="1485"/>
      <c r="CJ70" s="1485"/>
      <c r="CK70" s="1485"/>
      <c r="CL70" s="1485"/>
      <c r="CM70" s="1485"/>
      <c r="CN70" s="1491"/>
      <c r="CO70" s="1875">
        <f>IF(data2!$B$2="要",data5!$E$2,"")</f>
        <v>0</v>
      </c>
      <c r="CP70" s="1876"/>
      <c r="CQ70" s="1876"/>
      <c r="CR70" s="1876"/>
      <c r="CS70" s="1876"/>
      <c r="CT70" s="1876"/>
      <c r="CU70" s="1876"/>
      <c r="CV70" s="1876"/>
      <c r="CW70" s="1876"/>
      <c r="CX70" s="1876"/>
      <c r="CY70" s="1876"/>
      <c r="CZ70" s="1876"/>
      <c r="DA70" s="1877"/>
      <c r="DB70" s="1490">
        <f>IF(data2!$B$2="要",data5!$Q$2,"")</f>
        <v>1040000</v>
      </c>
      <c r="DC70" s="1485"/>
      <c r="DD70" s="1485"/>
      <c r="DE70" s="1485"/>
      <c r="DF70" s="1485"/>
      <c r="DG70" s="1485"/>
      <c r="DH70" s="1485"/>
      <c r="DI70" s="1485"/>
      <c r="DJ70" s="1485"/>
      <c r="DK70" s="1485"/>
      <c r="DL70" s="1485"/>
      <c r="DM70" s="1485"/>
      <c r="DN70" s="1491"/>
      <c r="DO70" s="1490" t="str">
        <f>IF(IF(data2!$B$2="否",data5!$U$2,data5!$Y$2)=0,"0",IF(data2!$B$2="否",data5!$U$2,data5!$Y$2))</f>
        <v>0</v>
      </c>
      <c r="DP70" s="1485"/>
      <c r="DQ70" s="1485"/>
      <c r="DR70" s="1485"/>
      <c r="DS70" s="1485"/>
      <c r="DT70" s="1485"/>
      <c r="DU70" s="1485"/>
      <c r="DV70" s="1485"/>
      <c r="DW70" s="1485"/>
      <c r="DX70" s="1485"/>
      <c r="DY70" s="1485"/>
      <c r="DZ70" s="1485"/>
      <c r="EA70" s="1491"/>
    </row>
    <row r="71" spans="1:131" ht="19.5" customHeight="1" x14ac:dyDescent="0.3">
      <c r="A71" s="1631"/>
      <c r="B71" s="1658" t="s">
        <v>621</v>
      </c>
      <c r="C71" s="1659"/>
      <c r="D71" s="1659"/>
      <c r="E71" s="1659"/>
      <c r="F71" s="1659"/>
      <c r="G71" s="1659"/>
      <c r="H71" s="1659"/>
      <c r="I71" s="1659"/>
      <c r="J71" s="1659"/>
      <c r="K71" s="1659"/>
      <c r="L71" s="1659"/>
      <c r="M71" s="1660"/>
      <c r="N71" s="1661" t="s">
        <v>628</v>
      </c>
      <c r="O71" s="1662"/>
      <c r="P71" s="1662"/>
      <c r="Q71" s="1662"/>
      <c r="R71" s="1662"/>
      <c r="S71" s="1662"/>
      <c r="T71" s="1662"/>
      <c r="U71" s="1662"/>
      <c r="V71" s="1662"/>
      <c r="W71" s="1663"/>
      <c r="X71" s="1670" t="s">
        <v>74</v>
      </c>
      <c r="Y71" s="1671"/>
      <c r="Z71" s="1671"/>
      <c r="AA71" s="1671"/>
      <c r="AB71" s="1671"/>
      <c r="AC71" s="1671"/>
      <c r="AD71" s="1671"/>
      <c r="AE71" s="1671"/>
      <c r="AF71" s="1671"/>
      <c r="AG71" s="1671"/>
      <c r="AH71" s="1671"/>
      <c r="AI71" s="1671"/>
      <c r="AJ71" s="1671"/>
      <c r="AK71" s="1671"/>
      <c r="AL71" s="1671"/>
      <c r="AM71" s="1671"/>
      <c r="AN71" s="1671"/>
      <c r="AO71" s="1671"/>
      <c r="AP71" s="1671"/>
      <c r="AQ71" s="1671"/>
      <c r="AR71" s="1671"/>
      <c r="AS71" s="1672"/>
      <c r="AT71" s="1496" t="s">
        <v>128</v>
      </c>
      <c r="AU71" s="1497"/>
      <c r="AV71" s="1497"/>
      <c r="AW71" s="1498"/>
      <c r="AX71" s="1505" t="s">
        <v>165</v>
      </c>
      <c r="AY71" s="1506"/>
      <c r="AZ71" s="1506"/>
      <c r="BA71" s="1506"/>
      <c r="BB71" s="1506"/>
      <c r="BC71" s="1506"/>
      <c r="BD71" s="1506"/>
      <c r="BE71" s="1506"/>
      <c r="BF71" s="1506"/>
      <c r="BG71" s="1506"/>
      <c r="BH71" s="1506"/>
      <c r="BI71" s="1507"/>
      <c r="BJ71" s="1371" t="s">
        <v>127</v>
      </c>
      <c r="BK71" s="1372"/>
      <c r="BL71" s="1372"/>
      <c r="BM71" s="1373"/>
      <c r="BO71" s="1632"/>
      <c r="BP71" s="1985" t="s">
        <v>621</v>
      </c>
      <c r="BQ71" s="1986"/>
      <c r="BR71" s="1986"/>
      <c r="BS71" s="1986"/>
      <c r="BT71" s="1986"/>
      <c r="BU71" s="1986"/>
      <c r="BV71" s="1986"/>
      <c r="BW71" s="1986"/>
      <c r="BX71" s="1986"/>
      <c r="BY71" s="1986"/>
      <c r="BZ71" s="1986"/>
      <c r="CA71" s="1987"/>
      <c r="CB71" s="1988" t="s">
        <v>628</v>
      </c>
      <c r="CC71" s="1989"/>
      <c r="CD71" s="1989"/>
      <c r="CE71" s="1989"/>
      <c r="CF71" s="1989"/>
      <c r="CG71" s="1989"/>
      <c r="CH71" s="1989"/>
      <c r="CI71" s="1989"/>
      <c r="CJ71" s="1989"/>
      <c r="CK71" s="1990"/>
      <c r="CL71" s="1997" t="s">
        <v>74</v>
      </c>
      <c r="CM71" s="1998"/>
      <c r="CN71" s="1998"/>
      <c r="CO71" s="1998"/>
      <c r="CP71" s="1998"/>
      <c r="CQ71" s="1998"/>
      <c r="CR71" s="1998"/>
      <c r="CS71" s="1998"/>
      <c r="CT71" s="1998"/>
      <c r="CU71" s="1998"/>
      <c r="CV71" s="1998"/>
      <c r="CW71" s="1998"/>
      <c r="CX71" s="1998"/>
      <c r="CY71" s="1998"/>
      <c r="CZ71" s="1998"/>
      <c r="DA71" s="1998"/>
      <c r="DB71" s="1998"/>
      <c r="DC71" s="1998"/>
      <c r="DD71" s="1998"/>
      <c r="DE71" s="1998"/>
      <c r="DF71" s="1998"/>
      <c r="DG71" s="1998"/>
      <c r="DH71" s="1511" t="s">
        <v>128</v>
      </c>
      <c r="DI71" s="1512"/>
      <c r="DJ71" s="1512"/>
      <c r="DK71" s="1513"/>
      <c r="DL71" s="1520" t="s">
        <v>165</v>
      </c>
      <c r="DM71" s="1521"/>
      <c r="DN71" s="1521"/>
      <c r="DO71" s="1521"/>
      <c r="DP71" s="1521"/>
      <c r="DQ71" s="1521"/>
      <c r="DR71" s="1521"/>
      <c r="DS71" s="1521"/>
      <c r="DT71" s="1521"/>
      <c r="DU71" s="1521"/>
      <c r="DV71" s="1521"/>
      <c r="DW71" s="1522"/>
      <c r="DX71" s="1965" t="s">
        <v>127</v>
      </c>
      <c r="DY71" s="1966"/>
      <c r="DZ71" s="1966"/>
      <c r="EA71" s="1967"/>
    </row>
    <row r="72" spans="1:131" ht="13.5" customHeight="1" x14ac:dyDescent="0.25">
      <c r="A72" s="1631"/>
      <c r="B72" s="1673" t="s">
        <v>162</v>
      </c>
      <c r="C72" s="1674"/>
      <c r="D72" s="1674"/>
      <c r="E72" s="1674"/>
      <c r="F72" s="1674"/>
      <c r="G72" s="1674"/>
      <c r="H72" s="1674"/>
      <c r="I72" s="1674"/>
      <c r="J72" s="114"/>
      <c r="K72" s="1438" t="s">
        <v>4</v>
      </c>
      <c r="L72" s="1438"/>
      <c r="M72" s="1439"/>
      <c r="N72" s="1664"/>
      <c r="O72" s="1665"/>
      <c r="P72" s="1665"/>
      <c r="Q72" s="1665"/>
      <c r="R72" s="1665"/>
      <c r="S72" s="1665"/>
      <c r="T72" s="1665"/>
      <c r="U72" s="1665"/>
      <c r="V72" s="1665"/>
      <c r="W72" s="1666"/>
      <c r="X72" s="1679" t="s">
        <v>622</v>
      </c>
      <c r="Y72" s="1677"/>
      <c r="Z72" s="1677"/>
      <c r="AA72" s="1677"/>
      <c r="AB72" s="1677"/>
      <c r="AC72" s="1677"/>
      <c r="AD72" s="1677"/>
      <c r="AE72" s="1677"/>
      <c r="AF72" s="1677"/>
      <c r="AG72" s="1677"/>
      <c r="AH72" s="1677"/>
      <c r="AI72" s="1677"/>
      <c r="AJ72" s="1677"/>
      <c r="AK72" s="1677"/>
      <c r="AL72" s="1677"/>
      <c r="AM72" s="1677"/>
      <c r="AN72" s="1677"/>
      <c r="AO72" s="1677"/>
      <c r="AP72" s="1677"/>
      <c r="AQ72" s="1677"/>
      <c r="AR72" s="1677"/>
      <c r="AS72" s="1678"/>
      <c r="AT72" s="1499"/>
      <c r="AU72" s="1500"/>
      <c r="AV72" s="1500"/>
      <c r="AW72" s="1501"/>
      <c r="AX72" s="1508"/>
      <c r="AY72" s="1509"/>
      <c r="AZ72" s="1509"/>
      <c r="BA72" s="1509"/>
      <c r="BB72" s="1509"/>
      <c r="BC72" s="1509"/>
      <c r="BD72" s="1509"/>
      <c r="BE72" s="1509"/>
      <c r="BF72" s="1509"/>
      <c r="BG72" s="1509"/>
      <c r="BH72" s="1509"/>
      <c r="BI72" s="1510"/>
      <c r="BJ72" s="1374"/>
      <c r="BK72" s="1375"/>
      <c r="BL72" s="1375"/>
      <c r="BM72" s="1376"/>
      <c r="BO72" s="1632"/>
      <c r="BP72" s="1999" t="s">
        <v>162</v>
      </c>
      <c r="BQ72" s="2000"/>
      <c r="BR72" s="2000"/>
      <c r="BS72" s="2000"/>
      <c r="BT72" s="2000"/>
      <c r="BU72" s="2000"/>
      <c r="BV72" s="2000"/>
      <c r="BW72" s="2000"/>
      <c r="BX72" s="115"/>
      <c r="BY72" s="2003" t="s">
        <v>4</v>
      </c>
      <c r="BZ72" s="2003"/>
      <c r="CA72" s="2004"/>
      <c r="CB72" s="1991"/>
      <c r="CC72" s="1992"/>
      <c r="CD72" s="1992"/>
      <c r="CE72" s="1992"/>
      <c r="CF72" s="1992"/>
      <c r="CG72" s="1992"/>
      <c r="CH72" s="1992"/>
      <c r="CI72" s="1992"/>
      <c r="CJ72" s="1992"/>
      <c r="CK72" s="1993"/>
      <c r="CL72" s="2007" t="s">
        <v>622</v>
      </c>
      <c r="CM72" s="2005"/>
      <c r="CN72" s="2005"/>
      <c r="CO72" s="2005"/>
      <c r="CP72" s="2005"/>
      <c r="CQ72" s="2005"/>
      <c r="CR72" s="2005"/>
      <c r="CS72" s="2005"/>
      <c r="CT72" s="2005"/>
      <c r="CU72" s="2005"/>
      <c r="CV72" s="2005"/>
      <c r="CW72" s="2005"/>
      <c r="CX72" s="2005"/>
      <c r="CY72" s="2005"/>
      <c r="CZ72" s="2005"/>
      <c r="DA72" s="2005"/>
      <c r="DB72" s="2005"/>
      <c r="DC72" s="2005"/>
      <c r="DD72" s="2005"/>
      <c r="DE72" s="2005"/>
      <c r="DF72" s="2005"/>
      <c r="DG72" s="2005"/>
      <c r="DH72" s="1514"/>
      <c r="DI72" s="1515"/>
      <c r="DJ72" s="1515"/>
      <c r="DK72" s="1516"/>
      <c r="DL72" s="1523"/>
      <c r="DM72" s="1524"/>
      <c r="DN72" s="1524"/>
      <c r="DO72" s="1524"/>
      <c r="DP72" s="1524"/>
      <c r="DQ72" s="1524"/>
      <c r="DR72" s="1524"/>
      <c r="DS72" s="1524"/>
      <c r="DT72" s="1524"/>
      <c r="DU72" s="1524"/>
      <c r="DV72" s="1524"/>
      <c r="DW72" s="1525"/>
      <c r="DX72" s="1968"/>
      <c r="DY72" s="1969"/>
      <c r="DZ72" s="1969"/>
      <c r="EA72" s="1970"/>
    </row>
    <row r="73" spans="1:131" ht="21" customHeight="1" x14ac:dyDescent="0.25">
      <c r="A73" s="1631"/>
      <c r="B73" s="1675"/>
      <c r="C73" s="1676"/>
      <c r="D73" s="1676"/>
      <c r="E73" s="1676"/>
      <c r="F73" s="1676"/>
      <c r="G73" s="1676"/>
      <c r="H73" s="1676"/>
      <c r="I73" s="1676"/>
      <c r="J73" s="116"/>
      <c r="K73" s="1677"/>
      <c r="L73" s="1677"/>
      <c r="M73" s="1678"/>
      <c r="N73" s="1667"/>
      <c r="O73" s="1668"/>
      <c r="P73" s="1668"/>
      <c r="Q73" s="1668"/>
      <c r="R73" s="1668"/>
      <c r="S73" s="1668"/>
      <c r="T73" s="1668"/>
      <c r="U73" s="1668"/>
      <c r="V73" s="1668"/>
      <c r="W73" s="1669"/>
      <c r="X73" s="1680" t="s">
        <v>75</v>
      </c>
      <c r="Y73" s="1681"/>
      <c r="Z73" s="1681"/>
      <c r="AA73" s="1681"/>
      <c r="AB73" s="1438"/>
      <c r="AC73" s="1439"/>
      <c r="AD73" s="1437" t="s">
        <v>77</v>
      </c>
      <c r="AE73" s="1682"/>
      <c r="AF73" s="1682"/>
      <c r="AG73" s="1682"/>
      <c r="AH73" s="1682"/>
      <c r="AI73" s="1682"/>
      <c r="AJ73" s="1682"/>
      <c r="AK73" s="1682"/>
      <c r="AL73" s="1682"/>
      <c r="AM73" s="1683"/>
      <c r="AN73" s="1437" t="s">
        <v>76</v>
      </c>
      <c r="AO73" s="1438"/>
      <c r="AP73" s="1438"/>
      <c r="AQ73" s="1438"/>
      <c r="AR73" s="1438"/>
      <c r="AS73" s="1439"/>
      <c r="AT73" s="1502"/>
      <c r="AU73" s="1503"/>
      <c r="AV73" s="1503"/>
      <c r="AW73" s="1504"/>
      <c r="AX73" s="2027" t="s">
        <v>129</v>
      </c>
      <c r="AY73" s="2028"/>
      <c r="AZ73" s="2028"/>
      <c r="BA73" s="2028"/>
      <c r="BB73" s="2028"/>
      <c r="BC73" s="2028"/>
      <c r="BD73" s="2028"/>
      <c r="BE73" s="2029"/>
      <c r="BF73" s="2027" t="s">
        <v>88</v>
      </c>
      <c r="BG73" s="2028"/>
      <c r="BH73" s="2028"/>
      <c r="BI73" s="2029"/>
      <c r="BJ73" s="1377"/>
      <c r="BK73" s="1378"/>
      <c r="BL73" s="1378"/>
      <c r="BM73" s="1379"/>
      <c r="BO73" s="1632"/>
      <c r="BP73" s="2001"/>
      <c r="BQ73" s="2002"/>
      <c r="BR73" s="2002"/>
      <c r="BS73" s="2002"/>
      <c r="BT73" s="2002"/>
      <c r="BU73" s="2002"/>
      <c r="BV73" s="2002"/>
      <c r="BW73" s="2002"/>
      <c r="BX73" s="117"/>
      <c r="BY73" s="2005"/>
      <c r="BZ73" s="2005"/>
      <c r="CA73" s="2006"/>
      <c r="CB73" s="1994"/>
      <c r="CC73" s="1995"/>
      <c r="CD73" s="1995"/>
      <c r="CE73" s="1995"/>
      <c r="CF73" s="1995"/>
      <c r="CG73" s="1995"/>
      <c r="CH73" s="1995"/>
      <c r="CI73" s="1995"/>
      <c r="CJ73" s="1995"/>
      <c r="CK73" s="1996"/>
      <c r="CL73" s="2008" t="s">
        <v>75</v>
      </c>
      <c r="CM73" s="2009"/>
      <c r="CN73" s="2009"/>
      <c r="CO73" s="2009"/>
      <c r="CP73" s="2009"/>
      <c r="CQ73" s="2010"/>
      <c r="CR73" s="2008" t="s">
        <v>77</v>
      </c>
      <c r="CS73" s="2011"/>
      <c r="CT73" s="2011"/>
      <c r="CU73" s="2011"/>
      <c r="CV73" s="2011"/>
      <c r="CW73" s="2011"/>
      <c r="CX73" s="2011"/>
      <c r="CY73" s="2011"/>
      <c r="CZ73" s="2011"/>
      <c r="DA73" s="2012"/>
      <c r="DB73" s="2008" t="s">
        <v>76</v>
      </c>
      <c r="DC73" s="2009"/>
      <c r="DD73" s="2009"/>
      <c r="DE73" s="2009"/>
      <c r="DF73" s="2009"/>
      <c r="DG73" s="2009"/>
      <c r="DH73" s="1517"/>
      <c r="DI73" s="1518"/>
      <c r="DJ73" s="1518"/>
      <c r="DK73" s="1519"/>
      <c r="DL73" s="1466" t="s">
        <v>129</v>
      </c>
      <c r="DM73" s="1467"/>
      <c r="DN73" s="1467"/>
      <c r="DO73" s="1467"/>
      <c r="DP73" s="1467"/>
      <c r="DQ73" s="1467"/>
      <c r="DR73" s="1467"/>
      <c r="DS73" s="1468"/>
      <c r="DT73" s="1466" t="s">
        <v>88</v>
      </c>
      <c r="DU73" s="1467"/>
      <c r="DV73" s="1467"/>
      <c r="DW73" s="1468"/>
      <c r="DX73" s="1971"/>
      <c r="DY73" s="1972"/>
      <c r="DZ73" s="1972"/>
      <c r="EA73" s="1973"/>
    </row>
    <row r="74" spans="1:131" ht="16.5" customHeight="1" x14ac:dyDescent="0.25">
      <c r="A74" s="1631"/>
      <c r="B74" s="1388" t="s">
        <v>188</v>
      </c>
      <c r="C74" s="1389"/>
      <c r="D74" s="1389"/>
      <c r="E74" s="1390"/>
      <c r="F74" s="1680" t="s">
        <v>56</v>
      </c>
      <c r="G74" s="1681"/>
      <c r="H74" s="1681"/>
      <c r="I74" s="2037"/>
      <c r="J74" s="2038"/>
      <c r="K74" s="2038"/>
      <c r="L74" s="2038"/>
      <c r="M74" s="2039"/>
      <c r="N74" s="104"/>
      <c r="O74" s="105"/>
      <c r="P74" s="105"/>
      <c r="Q74" s="105"/>
      <c r="R74" s="105"/>
      <c r="S74" s="105"/>
      <c r="T74" s="105"/>
      <c r="U74" s="105"/>
      <c r="V74" s="105"/>
      <c r="W74" s="118" t="s">
        <v>70</v>
      </c>
      <c r="X74" s="2040" t="s">
        <v>5</v>
      </c>
      <c r="Y74" s="2040"/>
      <c r="Z74" s="2040"/>
      <c r="AA74" s="2040"/>
      <c r="AB74" s="2041" t="s">
        <v>57</v>
      </c>
      <c r="AC74" s="2042"/>
      <c r="AD74" s="2043" t="s">
        <v>71</v>
      </c>
      <c r="AE74" s="2044"/>
      <c r="AF74" s="2044"/>
      <c r="AG74" s="2044"/>
      <c r="AH74" s="2044" t="s">
        <v>72</v>
      </c>
      <c r="AI74" s="2044"/>
      <c r="AJ74" s="2044"/>
      <c r="AK74" s="2045"/>
      <c r="AL74" s="2041" t="s">
        <v>57</v>
      </c>
      <c r="AM74" s="2042"/>
      <c r="AN74" s="2049" t="s">
        <v>106</v>
      </c>
      <c r="AO74" s="2050"/>
      <c r="AP74" s="2050"/>
      <c r="AQ74" s="2051"/>
      <c r="AR74" s="2041" t="s">
        <v>107</v>
      </c>
      <c r="AS74" s="2042"/>
      <c r="AT74" s="2049" t="s">
        <v>93</v>
      </c>
      <c r="AU74" s="2050"/>
      <c r="AV74" s="2050"/>
      <c r="AW74" s="2050"/>
      <c r="AX74" s="2043" t="s">
        <v>71</v>
      </c>
      <c r="AY74" s="2044"/>
      <c r="AZ74" s="2044"/>
      <c r="BA74" s="2044"/>
      <c r="BB74" s="2044" t="s">
        <v>93</v>
      </c>
      <c r="BC74" s="2044"/>
      <c r="BD74" s="2044"/>
      <c r="BE74" s="2045"/>
      <c r="BF74" s="2049" t="s">
        <v>93</v>
      </c>
      <c r="BG74" s="2050"/>
      <c r="BH74" s="2050"/>
      <c r="BI74" s="2051"/>
      <c r="BJ74" s="2049" t="s">
        <v>93</v>
      </c>
      <c r="BK74" s="2050"/>
      <c r="BL74" s="2050"/>
      <c r="BM74" s="2051"/>
      <c r="BO74" s="1632"/>
      <c r="BP74" s="2018" t="s">
        <v>55</v>
      </c>
      <c r="BQ74" s="2018"/>
      <c r="BR74" s="2018"/>
      <c r="BS74" s="2018"/>
      <c r="BT74" s="2018" t="s">
        <v>56</v>
      </c>
      <c r="BU74" s="2018"/>
      <c r="BV74" s="2018"/>
      <c r="BW74" s="2018"/>
      <c r="BX74" s="1647"/>
      <c r="BY74" s="1647"/>
      <c r="BZ74" s="1647"/>
      <c r="CA74" s="2015"/>
      <c r="CB74" s="115"/>
      <c r="CC74" s="119"/>
      <c r="CD74" s="119"/>
      <c r="CE74" s="119"/>
      <c r="CF74" s="119"/>
      <c r="CG74" s="119"/>
      <c r="CH74" s="119"/>
      <c r="CI74" s="119"/>
      <c r="CJ74" s="119"/>
      <c r="CK74" s="120" t="s">
        <v>70</v>
      </c>
      <c r="CL74" s="1976" t="s">
        <v>5</v>
      </c>
      <c r="CM74" s="1977"/>
      <c r="CN74" s="1977"/>
      <c r="CO74" s="1978"/>
      <c r="CP74" s="2016" t="s">
        <v>57</v>
      </c>
      <c r="CQ74" s="2017"/>
      <c r="CR74" s="1979" t="s">
        <v>71</v>
      </c>
      <c r="CS74" s="1980"/>
      <c r="CT74" s="1980"/>
      <c r="CU74" s="1980"/>
      <c r="CV74" s="1980" t="s">
        <v>72</v>
      </c>
      <c r="CW74" s="1980"/>
      <c r="CX74" s="1980"/>
      <c r="CY74" s="1981"/>
      <c r="CZ74" s="2016" t="s">
        <v>57</v>
      </c>
      <c r="DA74" s="2017"/>
      <c r="DB74" s="1976" t="s">
        <v>106</v>
      </c>
      <c r="DC74" s="1977"/>
      <c r="DD74" s="1977"/>
      <c r="DE74" s="1978"/>
      <c r="DF74" s="2016" t="s">
        <v>107</v>
      </c>
      <c r="DG74" s="2017"/>
      <c r="DH74" s="1976" t="s">
        <v>93</v>
      </c>
      <c r="DI74" s="1977"/>
      <c r="DJ74" s="1977"/>
      <c r="DK74" s="1978"/>
      <c r="DL74" s="1979" t="s">
        <v>71</v>
      </c>
      <c r="DM74" s="1980"/>
      <c r="DN74" s="1980"/>
      <c r="DO74" s="1980"/>
      <c r="DP74" s="1980" t="s">
        <v>93</v>
      </c>
      <c r="DQ74" s="1980"/>
      <c r="DR74" s="1980"/>
      <c r="DS74" s="1981"/>
      <c r="DT74" s="1976" t="s">
        <v>93</v>
      </c>
      <c r="DU74" s="1977"/>
      <c r="DV74" s="1977"/>
      <c r="DW74" s="1978"/>
      <c r="DX74" s="1976" t="s">
        <v>93</v>
      </c>
      <c r="DY74" s="1977"/>
      <c r="DZ74" s="1977"/>
      <c r="EA74" s="1978"/>
    </row>
    <row r="75" spans="1:131" ht="7.5" customHeight="1" x14ac:dyDescent="0.25">
      <c r="A75" s="1631"/>
      <c r="B75" s="2052" t="str">
        <f>IF(AND(data2!$B$2="要",OR(data4!$R$5="一般の控除対象配偶者",data4!$R$5="老人控除対象配偶者")),"○","")</f>
        <v/>
      </c>
      <c r="C75" s="2053"/>
      <c r="D75" s="2053"/>
      <c r="E75" s="2054"/>
      <c r="F75" s="2069"/>
      <c r="G75" s="2038"/>
      <c r="H75" s="2038"/>
      <c r="I75" s="2039"/>
      <c r="J75" s="1470" t="str">
        <f>IF(AND(data2!$B$2="要",data4!$R$5="老人控除対象配偶者"),"○","")</f>
        <v/>
      </c>
      <c r="K75" s="1470"/>
      <c r="L75" s="1470"/>
      <c r="M75" s="2072"/>
      <c r="N75" s="2348">
        <f>data5!$K$2+data5!$L$2</f>
        <v>0</v>
      </c>
      <c r="O75" s="1557"/>
      <c r="P75" s="1557"/>
      <c r="Q75" s="1557"/>
      <c r="R75" s="1557"/>
      <c r="S75" s="1557"/>
      <c r="T75" s="1557"/>
      <c r="U75" s="1557"/>
      <c r="V75" s="1557"/>
      <c r="W75" s="2349"/>
      <c r="X75" s="1343">
        <f>data4!$AQ$7</f>
        <v>0</v>
      </c>
      <c r="Y75" s="1343"/>
      <c r="Z75" s="1343"/>
      <c r="AA75" s="1343"/>
      <c r="AB75" s="1342"/>
      <c r="AC75" s="1344"/>
      <c r="AD75" s="2024">
        <f>data4!$AR$7</f>
        <v>0</v>
      </c>
      <c r="AE75" s="2025"/>
      <c r="AF75" s="2025"/>
      <c r="AG75" s="2025"/>
      <c r="AH75" s="2362">
        <f>data4!$AS$7+data4!$AR$7</f>
        <v>0</v>
      </c>
      <c r="AI75" s="2362"/>
      <c r="AJ75" s="2362"/>
      <c r="AK75" s="2363"/>
      <c r="AL75" s="121"/>
      <c r="AM75" s="122"/>
      <c r="AN75" s="2364">
        <f>data4!$AT$7</f>
        <v>0</v>
      </c>
      <c r="AO75" s="1569"/>
      <c r="AP75" s="1569"/>
      <c r="AQ75" s="2365"/>
      <c r="AR75" s="123"/>
      <c r="AS75" s="124"/>
      <c r="AT75" s="1342">
        <f>data4!$AI$7</f>
        <v>0</v>
      </c>
      <c r="AU75" s="1799"/>
      <c r="AV75" s="1799"/>
      <c r="AW75" s="1799"/>
      <c r="AX75" s="2024">
        <f>data4!$BZ$7</f>
        <v>0</v>
      </c>
      <c r="AY75" s="2025"/>
      <c r="AZ75" s="2025"/>
      <c r="BA75" s="2025"/>
      <c r="BB75" s="2025">
        <f>data4!$CA$7+data4!$BZ$7</f>
        <v>0</v>
      </c>
      <c r="BC75" s="2025"/>
      <c r="BD75" s="2025"/>
      <c r="BE75" s="2026"/>
      <c r="BF75" s="1342">
        <f>data4!$CB$7</f>
        <v>0</v>
      </c>
      <c r="BG75" s="1343"/>
      <c r="BH75" s="1343"/>
      <c r="BI75" s="1344"/>
      <c r="BJ75" s="1342">
        <f>data4!$CP$6</f>
        <v>0</v>
      </c>
      <c r="BK75" s="1343"/>
      <c r="BL75" s="1343"/>
      <c r="BM75" s="1344"/>
      <c r="BO75" s="1632"/>
      <c r="BP75" s="2013" t="str">
        <f>IF(AND(data2!$B$2="要",OR(data4!$R$5="一般の控除対象配偶者",data4!$R$5="老人控除対象配偶者")),"○","")</f>
        <v/>
      </c>
      <c r="BQ75" s="2013"/>
      <c r="BR75" s="2013"/>
      <c r="BS75" s="2013"/>
      <c r="BT75" s="1647"/>
      <c r="BU75" s="1647"/>
      <c r="BV75" s="1647"/>
      <c r="BW75" s="1647"/>
      <c r="BX75" s="2013" t="str">
        <f>IF(AND(data2!$B$2="要",data4!$R$5="老人控除対象配偶者"),"○","")</f>
        <v/>
      </c>
      <c r="BY75" s="2013"/>
      <c r="BZ75" s="2013"/>
      <c r="CA75" s="2063"/>
      <c r="CB75" s="2065">
        <f>data5!$K$2+data5!$L$2</f>
        <v>0</v>
      </c>
      <c r="CC75" s="1557"/>
      <c r="CD75" s="1557"/>
      <c r="CE75" s="1557"/>
      <c r="CF75" s="1557"/>
      <c r="CG75" s="1557"/>
      <c r="CH75" s="1557"/>
      <c r="CI75" s="1557"/>
      <c r="CJ75" s="1557"/>
      <c r="CK75" s="2066"/>
      <c r="CL75" s="1974">
        <f>data4!$AQ$7</f>
        <v>0</v>
      </c>
      <c r="CM75" s="1343"/>
      <c r="CN75" s="1343"/>
      <c r="CO75" s="1975"/>
      <c r="CP75" s="1974"/>
      <c r="CQ75" s="1975"/>
      <c r="CR75" s="1982">
        <f>data4!$AR$7</f>
        <v>0</v>
      </c>
      <c r="CS75" s="1983"/>
      <c r="CT75" s="1983"/>
      <c r="CU75" s="1983"/>
      <c r="CV75" s="2067">
        <f>data4!$AS$7+data4!$AR$7</f>
        <v>0</v>
      </c>
      <c r="CW75" s="2067"/>
      <c r="CX75" s="2067"/>
      <c r="CY75" s="2068"/>
      <c r="CZ75" s="125"/>
      <c r="DA75" s="126"/>
      <c r="DB75" s="1974">
        <f>data4!$AT$7</f>
        <v>0</v>
      </c>
      <c r="DC75" s="1343"/>
      <c r="DD75" s="1343"/>
      <c r="DE75" s="1975"/>
      <c r="DF75" s="127"/>
      <c r="DG75" s="128"/>
      <c r="DH75" s="1974">
        <f>data4!$AI$7</f>
        <v>0</v>
      </c>
      <c r="DI75" s="1343"/>
      <c r="DJ75" s="1343"/>
      <c r="DK75" s="1975"/>
      <c r="DL75" s="1982">
        <f>data4!$BZ$7</f>
        <v>0</v>
      </c>
      <c r="DM75" s="1983"/>
      <c r="DN75" s="1983"/>
      <c r="DO75" s="1983"/>
      <c r="DP75" s="1983">
        <f>data4!$CA$7+data4!$BZ$7</f>
        <v>0</v>
      </c>
      <c r="DQ75" s="1983"/>
      <c r="DR75" s="1983"/>
      <c r="DS75" s="1984"/>
      <c r="DT75" s="1974">
        <f>data4!$CB$7</f>
        <v>0</v>
      </c>
      <c r="DU75" s="1343"/>
      <c r="DV75" s="1343"/>
      <c r="DW75" s="1975"/>
      <c r="DX75" s="1974">
        <f>data4!$CP$6</f>
        <v>0</v>
      </c>
      <c r="DY75" s="1343"/>
      <c r="DZ75" s="1343"/>
      <c r="EA75" s="1975"/>
    </row>
    <row r="76" spans="1:131" ht="13.5" customHeight="1" x14ac:dyDescent="0.25">
      <c r="A76" s="1631"/>
      <c r="B76" s="2055"/>
      <c r="C76" s="1546"/>
      <c r="D76" s="1546"/>
      <c r="E76" s="2056"/>
      <c r="F76" s="2070"/>
      <c r="G76" s="1547"/>
      <c r="H76" s="1547"/>
      <c r="I76" s="2071"/>
      <c r="J76" s="1470"/>
      <c r="K76" s="1470"/>
      <c r="L76" s="1470"/>
      <c r="M76" s="2072"/>
      <c r="N76" s="2348"/>
      <c r="O76" s="1557"/>
      <c r="P76" s="1557"/>
      <c r="Q76" s="1557"/>
      <c r="R76" s="1557"/>
      <c r="S76" s="1557"/>
      <c r="T76" s="1557"/>
      <c r="U76" s="1557"/>
      <c r="V76" s="1557"/>
      <c r="W76" s="2349"/>
      <c r="X76" s="1343"/>
      <c r="Y76" s="1343"/>
      <c r="Z76" s="1343"/>
      <c r="AA76" s="1343"/>
      <c r="AB76" s="1342"/>
      <c r="AC76" s="1344"/>
      <c r="AD76" s="2024"/>
      <c r="AE76" s="2025"/>
      <c r="AF76" s="2025"/>
      <c r="AG76" s="2025"/>
      <c r="AH76" s="2362"/>
      <c r="AI76" s="2362"/>
      <c r="AJ76" s="2362"/>
      <c r="AK76" s="2363"/>
      <c r="AL76" s="121"/>
      <c r="AM76" s="122"/>
      <c r="AN76" s="2366"/>
      <c r="AO76" s="1570"/>
      <c r="AP76" s="1570"/>
      <c r="AQ76" s="2367"/>
      <c r="AR76" s="123"/>
      <c r="AS76" s="124"/>
      <c r="AT76" s="2092"/>
      <c r="AU76" s="1799"/>
      <c r="AV76" s="1799"/>
      <c r="AW76" s="1799"/>
      <c r="AX76" s="2024"/>
      <c r="AY76" s="2025"/>
      <c r="AZ76" s="2025"/>
      <c r="BA76" s="2025"/>
      <c r="BB76" s="2025"/>
      <c r="BC76" s="2025"/>
      <c r="BD76" s="2025"/>
      <c r="BE76" s="2026"/>
      <c r="BF76" s="1342"/>
      <c r="BG76" s="1343"/>
      <c r="BH76" s="1343"/>
      <c r="BI76" s="1344"/>
      <c r="BJ76" s="1342"/>
      <c r="BK76" s="1343"/>
      <c r="BL76" s="1343"/>
      <c r="BM76" s="1344"/>
      <c r="BO76" s="1632"/>
      <c r="BP76" s="2013"/>
      <c r="BQ76" s="2013"/>
      <c r="BR76" s="2013"/>
      <c r="BS76" s="2013"/>
      <c r="BT76" s="1647"/>
      <c r="BU76" s="1647"/>
      <c r="BV76" s="1647"/>
      <c r="BW76" s="1647"/>
      <c r="BX76" s="2013"/>
      <c r="BY76" s="2013"/>
      <c r="BZ76" s="2013"/>
      <c r="CA76" s="2063"/>
      <c r="CB76" s="2065"/>
      <c r="CC76" s="1557"/>
      <c r="CD76" s="1557"/>
      <c r="CE76" s="1557"/>
      <c r="CF76" s="1557"/>
      <c r="CG76" s="1557"/>
      <c r="CH76" s="1557"/>
      <c r="CI76" s="1557"/>
      <c r="CJ76" s="1557"/>
      <c r="CK76" s="2066"/>
      <c r="CL76" s="1974"/>
      <c r="CM76" s="1343"/>
      <c r="CN76" s="1343"/>
      <c r="CO76" s="1975"/>
      <c r="CP76" s="1974"/>
      <c r="CQ76" s="1975"/>
      <c r="CR76" s="1982"/>
      <c r="CS76" s="1983"/>
      <c r="CT76" s="1983"/>
      <c r="CU76" s="1983"/>
      <c r="CV76" s="2067"/>
      <c r="CW76" s="2067"/>
      <c r="CX76" s="2067"/>
      <c r="CY76" s="2068"/>
      <c r="CZ76" s="125"/>
      <c r="DA76" s="126"/>
      <c r="DB76" s="1974"/>
      <c r="DC76" s="1343"/>
      <c r="DD76" s="1343"/>
      <c r="DE76" s="1975"/>
      <c r="DF76" s="127"/>
      <c r="DG76" s="128"/>
      <c r="DH76" s="1974"/>
      <c r="DI76" s="1343"/>
      <c r="DJ76" s="1343"/>
      <c r="DK76" s="1975"/>
      <c r="DL76" s="1982"/>
      <c r="DM76" s="1983"/>
      <c r="DN76" s="1983"/>
      <c r="DO76" s="1983"/>
      <c r="DP76" s="1983"/>
      <c r="DQ76" s="1983"/>
      <c r="DR76" s="1983"/>
      <c r="DS76" s="1984"/>
      <c r="DT76" s="1974"/>
      <c r="DU76" s="1343"/>
      <c r="DV76" s="1343"/>
      <c r="DW76" s="1975"/>
      <c r="DX76" s="1974"/>
      <c r="DY76" s="1343"/>
      <c r="DZ76" s="1343"/>
      <c r="EA76" s="1975"/>
    </row>
    <row r="77" spans="1:131" ht="20.25" customHeight="1" x14ac:dyDescent="0.25">
      <c r="A77" s="1631"/>
      <c r="B77" s="2057"/>
      <c r="C77" s="2058"/>
      <c r="D77" s="2058"/>
      <c r="E77" s="2059"/>
      <c r="F77" s="2070"/>
      <c r="G77" s="1547"/>
      <c r="H77" s="1547"/>
      <c r="I77" s="2071"/>
      <c r="J77" s="1470"/>
      <c r="K77" s="1470"/>
      <c r="L77" s="1470"/>
      <c r="M77" s="2072"/>
      <c r="N77" s="2348"/>
      <c r="O77" s="1557"/>
      <c r="P77" s="1557"/>
      <c r="Q77" s="1557"/>
      <c r="R77" s="1557"/>
      <c r="S77" s="1557"/>
      <c r="T77" s="1557"/>
      <c r="U77" s="1557"/>
      <c r="V77" s="1557"/>
      <c r="W77" s="2349"/>
      <c r="X77" s="1343"/>
      <c r="Y77" s="1343"/>
      <c r="Z77" s="1343"/>
      <c r="AA77" s="1343"/>
      <c r="AB77" s="1342"/>
      <c r="AC77" s="1344"/>
      <c r="AD77" s="2024"/>
      <c r="AE77" s="2025"/>
      <c r="AF77" s="2025"/>
      <c r="AG77" s="2025"/>
      <c r="AH77" s="2362"/>
      <c r="AI77" s="2362"/>
      <c r="AJ77" s="2362"/>
      <c r="AK77" s="2363"/>
      <c r="AL77" s="121"/>
      <c r="AM77" s="122"/>
      <c r="AN77" s="2368"/>
      <c r="AO77" s="2369"/>
      <c r="AP77" s="2369"/>
      <c r="AQ77" s="2370"/>
      <c r="AR77" s="123"/>
      <c r="AS77" s="124"/>
      <c r="AT77" s="2092"/>
      <c r="AU77" s="1799"/>
      <c r="AV77" s="1799"/>
      <c r="AW77" s="1799"/>
      <c r="AX77" s="2024"/>
      <c r="AY77" s="2025"/>
      <c r="AZ77" s="2025"/>
      <c r="BA77" s="2025"/>
      <c r="BB77" s="2025"/>
      <c r="BC77" s="2025"/>
      <c r="BD77" s="2025"/>
      <c r="BE77" s="2026"/>
      <c r="BF77" s="1342"/>
      <c r="BG77" s="1343"/>
      <c r="BH77" s="1343"/>
      <c r="BI77" s="1344"/>
      <c r="BJ77" s="1342"/>
      <c r="BK77" s="1343"/>
      <c r="BL77" s="1343"/>
      <c r="BM77" s="1344"/>
      <c r="BO77" s="1632"/>
      <c r="BP77" s="2014"/>
      <c r="BQ77" s="2014"/>
      <c r="BR77" s="2014"/>
      <c r="BS77" s="2014"/>
      <c r="BT77" s="2062"/>
      <c r="BU77" s="2062"/>
      <c r="BV77" s="2062"/>
      <c r="BW77" s="2062"/>
      <c r="BX77" s="2014"/>
      <c r="BY77" s="2014"/>
      <c r="BZ77" s="2014"/>
      <c r="CA77" s="2064"/>
      <c r="CB77" s="2065"/>
      <c r="CC77" s="1557"/>
      <c r="CD77" s="1557"/>
      <c r="CE77" s="1557"/>
      <c r="CF77" s="1557"/>
      <c r="CG77" s="1557"/>
      <c r="CH77" s="1557"/>
      <c r="CI77" s="1557"/>
      <c r="CJ77" s="1557"/>
      <c r="CK77" s="2066"/>
      <c r="CL77" s="1974"/>
      <c r="CM77" s="1343"/>
      <c r="CN77" s="1343"/>
      <c r="CO77" s="1975"/>
      <c r="CP77" s="1974"/>
      <c r="CQ77" s="1975"/>
      <c r="CR77" s="1982"/>
      <c r="CS77" s="1983"/>
      <c r="CT77" s="1983"/>
      <c r="CU77" s="1983"/>
      <c r="CV77" s="2067"/>
      <c r="CW77" s="2067"/>
      <c r="CX77" s="2067"/>
      <c r="CY77" s="2068"/>
      <c r="CZ77" s="125"/>
      <c r="DA77" s="126"/>
      <c r="DB77" s="1974"/>
      <c r="DC77" s="1343"/>
      <c r="DD77" s="1343"/>
      <c r="DE77" s="1975"/>
      <c r="DF77" s="127"/>
      <c r="DG77" s="128"/>
      <c r="DH77" s="1974"/>
      <c r="DI77" s="1343"/>
      <c r="DJ77" s="1343"/>
      <c r="DK77" s="1975"/>
      <c r="DL77" s="1982"/>
      <c r="DM77" s="1983"/>
      <c r="DN77" s="1983"/>
      <c r="DO77" s="1983"/>
      <c r="DP77" s="1983"/>
      <c r="DQ77" s="1983"/>
      <c r="DR77" s="1983"/>
      <c r="DS77" s="1984"/>
      <c r="DT77" s="1974"/>
      <c r="DU77" s="1343"/>
      <c r="DV77" s="1343"/>
      <c r="DW77" s="1975"/>
      <c r="DX77" s="1974"/>
      <c r="DY77" s="1343"/>
      <c r="DZ77" s="1343"/>
      <c r="EA77" s="1975"/>
    </row>
    <row r="78" spans="1:131" ht="21" customHeight="1" x14ac:dyDescent="0.25">
      <c r="A78" s="1631"/>
      <c r="B78" s="2060" t="s">
        <v>123</v>
      </c>
      <c r="C78" s="2060"/>
      <c r="D78" s="2060"/>
      <c r="E78" s="2060"/>
      <c r="F78" s="2060"/>
      <c r="G78" s="2060"/>
      <c r="H78" s="2060"/>
      <c r="I78" s="2060"/>
      <c r="J78" s="2060"/>
      <c r="K78" s="2060"/>
      <c r="L78" s="2060"/>
      <c r="M78" s="2060"/>
      <c r="N78" s="2060"/>
      <c r="O78" s="2060"/>
      <c r="P78" s="2060"/>
      <c r="Q78" s="2060"/>
      <c r="R78" s="2060" t="s">
        <v>124</v>
      </c>
      <c r="S78" s="2060"/>
      <c r="T78" s="2060"/>
      <c r="U78" s="2060"/>
      <c r="V78" s="2060"/>
      <c r="W78" s="2060"/>
      <c r="X78" s="2060"/>
      <c r="Y78" s="2060"/>
      <c r="Z78" s="2060"/>
      <c r="AA78" s="2060"/>
      <c r="AB78" s="2060"/>
      <c r="AC78" s="2060"/>
      <c r="AD78" s="2060"/>
      <c r="AE78" s="2060"/>
      <c r="AF78" s="2060"/>
      <c r="AG78" s="2060"/>
      <c r="AH78" s="2060" t="s">
        <v>125</v>
      </c>
      <c r="AI78" s="2061"/>
      <c r="AJ78" s="2061"/>
      <c r="AK78" s="2061"/>
      <c r="AL78" s="2061"/>
      <c r="AM78" s="2061"/>
      <c r="AN78" s="2061"/>
      <c r="AO78" s="2061"/>
      <c r="AP78" s="2061"/>
      <c r="AQ78" s="2061"/>
      <c r="AR78" s="2061"/>
      <c r="AS78" s="2061"/>
      <c r="AT78" s="2061"/>
      <c r="AU78" s="2061"/>
      <c r="AV78" s="2061"/>
      <c r="AW78" s="2061"/>
      <c r="AX78" s="2060" t="s">
        <v>126</v>
      </c>
      <c r="AY78" s="2060"/>
      <c r="AZ78" s="2060"/>
      <c r="BA78" s="2060"/>
      <c r="BB78" s="2060"/>
      <c r="BC78" s="2060"/>
      <c r="BD78" s="2060"/>
      <c r="BE78" s="2060"/>
      <c r="BF78" s="2060"/>
      <c r="BG78" s="2060"/>
      <c r="BH78" s="2060"/>
      <c r="BI78" s="2060"/>
      <c r="BJ78" s="2060"/>
      <c r="BK78" s="2060"/>
      <c r="BL78" s="2060"/>
      <c r="BM78" s="2060"/>
      <c r="BO78" s="1632"/>
      <c r="BP78" s="1654" t="s">
        <v>123</v>
      </c>
      <c r="BQ78" s="1655"/>
      <c r="BR78" s="1655"/>
      <c r="BS78" s="1655"/>
      <c r="BT78" s="1655"/>
      <c r="BU78" s="1655"/>
      <c r="BV78" s="1655"/>
      <c r="BW78" s="1655"/>
      <c r="BX78" s="1655"/>
      <c r="BY78" s="1655"/>
      <c r="BZ78" s="1655"/>
      <c r="CA78" s="1655"/>
      <c r="CB78" s="1655"/>
      <c r="CC78" s="1655"/>
      <c r="CD78" s="1655"/>
      <c r="CE78" s="1655"/>
      <c r="CF78" s="1654" t="s">
        <v>124</v>
      </c>
      <c r="CG78" s="1655"/>
      <c r="CH78" s="1655"/>
      <c r="CI78" s="1655"/>
      <c r="CJ78" s="1655"/>
      <c r="CK78" s="1655"/>
      <c r="CL78" s="1655"/>
      <c r="CM78" s="1655"/>
      <c r="CN78" s="1655"/>
      <c r="CO78" s="1655"/>
      <c r="CP78" s="1655"/>
      <c r="CQ78" s="1655"/>
      <c r="CR78" s="1655"/>
      <c r="CS78" s="1655"/>
      <c r="CT78" s="1655"/>
      <c r="CU78" s="1656"/>
      <c r="CV78" s="1654" t="s">
        <v>125</v>
      </c>
      <c r="CW78" s="1657"/>
      <c r="CX78" s="1657"/>
      <c r="CY78" s="1657"/>
      <c r="CZ78" s="1657"/>
      <c r="DA78" s="1657"/>
      <c r="DB78" s="1657"/>
      <c r="DC78" s="1657"/>
      <c r="DD78" s="1657"/>
      <c r="DE78" s="1657"/>
      <c r="DF78" s="1657"/>
      <c r="DG78" s="1657"/>
      <c r="DH78" s="1657"/>
      <c r="DI78" s="1657"/>
      <c r="DJ78" s="1657"/>
      <c r="DK78" s="1657"/>
      <c r="DL78" s="1654" t="s">
        <v>126</v>
      </c>
      <c r="DM78" s="1655"/>
      <c r="DN78" s="1655"/>
      <c r="DO78" s="1655"/>
      <c r="DP78" s="1655"/>
      <c r="DQ78" s="1655"/>
      <c r="DR78" s="1655"/>
      <c r="DS78" s="1655"/>
      <c r="DT78" s="1655"/>
      <c r="DU78" s="1655"/>
      <c r="DV78" s="1655"/>
      <c r="DW78" s="1655"/>
      <c r="DX78" s="1655"/>
      <c r="DY78" s="1655"/>
      <c r="DZ78" s="1655"/>
      <c r="EA78" s="1656"/>
    </row>
    <row r="79" spans="1:131" ht="21" customHeight="1" x14ac:dyDescent="0.25">
      <c r="A79" s="1631"/>
      <c r="B79" s="129" t="s">
        <v>71</v>
      </c>
      <c r="C79" s="130"/>
      <c r="D79" s="130"/>
      <c r="E79" s="130"/>
      <c r="F79" s="2030">
        <f>data4!$CW$2+data4!$CX$2</f>
        <v>0</v>
      </c>
      <c r="G79" s="2030"/>
      <c r="H79" s="2030"/>
      <c r="I79" s="2030"/>
      <c r="J79" s="2030"/>
      <c r="K79" s="2030"/>
      <c r="L79" s="2030"/>
      <c r="M79" s="2030"/>
      <c r="N79" s="2030"/>
      <c r="O79" s="2030"/>
      <c r="P79" s="130"/>
      <c r="Q79" s="131" t="s">
        <v>70</v>
      </c>
      <c r="R79" s="132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1" t="s">
        <v>70</v>
      </c>
      <c r="AH79" s="132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1" t="s">
        <v>70</v>
      </c>
      <c r="AX79" s="132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1" t="s">
        <v>70</v>
      </c>
      <c r="BO79" s="1632"/>
      <c r="BP79" s="133" t="s">
        <v>71</v>
      </c>
      <c r="BQ79" s="134"/>
      <c r="BR79" s="134"/>
      <c r="BS79" s="134"/>
      <c r="BT79" s="2031">
        <f>data4!$CW$2+data4!$CX$2</f>
        <v>0</v>
      </c>
      <c r="BU79" s="2031"/>
      <c r="BV79" s="2031"/>
      <c r="BW79" s="2031"/>
      <c r="BX79" s="2031"/>
      <c r="BY79" s="2031"/>
      <c r="BZ79" s="2031"/>
      <c r="CA79" s="2031"/>
      <c r="CB79" s="2031"/>
      <c r="CC79" s="2031"/>
      <c r="CD79" s="134"/>
      <c r="CE79" s="135" t="s">
        <v>70</v>
      </c>
      <c r="CF79" s="136"/>
      <c r="CG79" s="134"/>
      <c r="CH79" s="134"/>
      <c r="CI79" s="134"/>
      <c r="CJ79" s="134"/>
      <c r="CK79" s="134"/>
      <c r="CL79" s="134"/>
      <c r="CM79" s="134"/>
      <c r="CN79" s="134"/>
      <c r="CO79" s="134"/>
      <c r="CP79" s="134"/>
      <c r="CQ79" s="134"/>
      <c r="CR79" s="134"/>
      <c r="CS79" s="134"/>
      <c r="CT79" s="134"/>
      <c r="CU79" s="135" t="s">
        <v>70</v>
      </c>
      <c r="CV79" s="136"/>
      <c r="CW79" s="134"/>
      <c r="CX79" s="134"/>
      <c r="CY79" s="134"/>
      <c r="CZ79" s="134"/>
      <c r="DA79" s="134"/>
      <c r="DB79" s="134"/>
      <c r="DC79" s="134"/>
      <c r="DD79" s="134"/>
      <c r="DE79" s="134"/>
      <c r="DF79" s="134"/>
      <c r="DG79" s="134"/>
      <c r="DH79" s="134"/>
      <c r="DI79" s="134"/>
      <c r="DJ79" s="134"/>
      <c r="DK79" s="135" t="s">
        <v>70</v>
      </c>
      <c r="DL79" s="136"/>
      <c r="DM79" s="134"/>
      <c r="DN79" s="134"/>
      <c r="DO79" s="134"/>
      <c r="DP79" s="134"/>
      <c r="DQ79" s="134"/>
      <c r="DR79" s="134"/>
      <c r="DS79" s="134"/>
      <c r="DT79" s="134"/>
      <c r="DU79" s="134"/>
      <c r="DV79" s="134"/>
      <c r="DW79" s="134"/>
      <c r="DX79" s="134"/>
      <c r="DY79" s="134"/>
      <c r="DZ79" s="134"/>
      <c r="EA79" s="135" t="s">
        <v>70</v>
      </c>
    </row>
    <row r="80" spans="1:131" ht="21" customHeight="1" x14ac:dyDescent="0.25">
      <c r="A80" s="1631"/>
      <c r="B80" s="2032">
        <f>data5!$F$2+data5!$G$2+data5!$H$2</f>
        <v>0</v>
      </c>
      <c r="C80" s="1381"/>
      <c r="D80" s="1381"/>
      <c r="E80" s="1381"/>
      <c r="F80" s="1381"/>
      <c r="G80" s="1381"/>
      <c r="H80" s="1381"/>
      <c r="I80" s="1381"/>
      <c r="J80" s="1381"/>
      <c r="K80" s="1381"/>
      <c r="L80" s="1381"/>
      <c r="M80" s="1381"/>
      <c r="N80" s="1381"/>
      <c r="O80" s="1381"/>
      <c r="P80" s="1381"/>
      <c r="Q80" s="2033"/>
      <c r="R80" s="2032">
        <f>data5!$I$2</f>
        <v>0</v>
      </c>
      <c r="S80" s="1381"/>
      <c r="T80" s="1381"/>
      <c r="U80" s="1381"/>
      <c r="V80" s="1381"/>
      <c r="W80" s="1381"/>
      <c r="X80" s="1381"/>
      <c r="Y80" s="1381"/>
      <c r="Z80" s="1381"/>
      <c r="AA80" s="1381"/>
      <c r="AB80" s="1381"/>
      <c r="AC80" s="1381"/>
      <c r="AD80" s="1381"/>
      <c r="AE80" s="1381"/>
      <c r="AF80" s="1381"/>
      <c r="AG80" s="2033"/>
      <c r="AH80" s="2032">
        <f>data5!$J$2</f>
        <v>0</v>
      </c>
      <c r="AI80" s="1381"/>
      <c r="AJ80" s="1381"/>
      <c r="AK80" s="1381"/>
      <c r="AL80" s="1381"/>
      <c r="AM80" s="1381"/>
      <c r="AN80" s="1381"/>
      <c r="AO80" s="1381"/>
      <c r="AP80" s="1381"/>
      <c r="AQ80" s="1381"/>
      <c r="AR80" s="1381"/>
      <c r="AS80" s="1381"/>
      <c r="AT80" s="1381"/>
      <c r="AU80" s="1381"/>
      <c r="AV80" s="1381"/>
      <c r="AW80" s="2033"/>
      <c r="AX80" s="2032">
        <f>MIN(data5!$V$2,data5!$W$2)</f>
        <v>0</v>
      </c>
      <c r="AY80" s="1381"/>
      <c r="AZ80" s="1381"/>
      <c r="BA80" s="1381"/>
      <c r="BB80" s="1381"/>
      <c r="BC80" s="1381"/>
      <c r="BD80" s="1381"/>
      <c r="BE80" s="1381"/>
      <c r="BF80" s="1381"/>
      <c r="BG80" s="1381"/>
      <c r="BH80" s="1381"/>
      <c r="BI80" s="1381"/>
      <c r="BJ80" s="1381"/>
      <c r="BK80" s="1381"/>
      <c r="BL80" s="1381"/>
      <c r="BM80" s="2033"/>
      <c r="BO80" s="1632"/>
      <c r="BP80" s="1380">
        <f>data5!$F$2+data5!$G$2+data5!$H$2</f>
        <v>0</v>
      </c>
      <c r="BQ80" s="1381"/>
      <c r="BR80" s="1381"/>
      <c r="BS80" s="1381"/>
      <c r="BT80" s="1381"/>
      <c r="BU80" s="1381"/>
      <c r="BV80" s="1381"/>
      <c r="BW80" s="1381"/>
      <c r="BX80" s="1381"/>
      <c r="BY80" s="1381"/>
      <c r="BZ80" s="1381"/>
      <c r="CA80" s="1381"/>
      <c r="CB80" s="1381"/>
      <c r="CC80" s="1381"/>
      <c r="CD80" s="1381"/>
      <c r="CE80" s="1382"/>
      <c r="CF80" s="1380">
        <f>data5!$I$2</f>
        <v>0</v>
      </c>
      <c r="CG80" s="1381"/>
      <c r="CH80" s="1381"/>
      <c r="CI80" s="1381"/>
      <c r="CJ80" s="1381"/>
      <c r="CK80" s="1381"/>
      <c r="CL80" s="1381"/>
      <c r="CM80" s="1381"/>
      <c r="CN80" s="1381"/>
      <c r="CO80" s="1381"/>
      <c r="CP80" s="1381"/>
      <c r="CQ80" s="1381"/>
      <c r="CR80" s="1381"/>
      <c r="CS80" s="1381"/>
      <c r="CT80" s="1381"/>
      <c r="CU80" s="1382"/>
      <c r="CV80" s="1380">
        <f>data5!$J$2</f>
        <v>0</v>
      </c>
      <c r="CW80" s="1381"/>
      <c r="CX80" s="1381"/>
      <c r="CY80" s="1381"/>
      <c r="CZ80" s="1381"/>
      <c r="DA80" s="1381"/>
      <c r="DB80" s="1381"/>
      <c r="DC80" s="1381"/>
      <c r="DD80" s="1381"/>
      <c r="DE80" s="1381"/>
      <c r="DF80" s="1381"/>
      <c r="DG80" s="1381"/>
      <c r="DH80" s="1381"/>
      <c r="DI80" s="1381"/>
      <c r="DJ80" s="1381"/>
      <c r="DK80" s="1382"/>
      <c r="DL80" s="1380">
        <f>MIN(data5!$V$2,data5!$W$2)</f>
        <v>0</v>
      </c>
      <c r="DM80" s="1381"/>
      <c r="DN80" s="1381"/>
      <c r="DO80" s="1381"/>
      <c r="DP80" s="1381"/>
      <c r="DQ80" s="1381"/>
      <c r="DR80" s="1381"/>
      <c r="DS80" s="1381"/>
      <c r="DT80" s="1381"/>
      <c r="DU80" s="1381"/>
      <c r="DV80" s="1381"/>
      <c r="DW80" s="1381"/>
      <c r="DX80" s="1381"/>
      <c r="DY80" s="1381"/>
      <c r="DZ80" s="1381"/>
      <c r="EA80" s="1382"/>
    </row>
    <row r="81" spans="1:131" ht="9.75" customHeight="1" x14ac:dyDescent="0.25">
      <c r="A81" s="1631"/>
      <c r="B81" s="2034"/>
      <c r="C81" s="2035"/>
      <c r="D81" s="2035"/>
      <c r="E81" s="2035"/>
      <c r="F81" s="2035"/>
      <c r="G81" s="2035"/>
      <c r="H81" s="2035"/>
      <c r="I81" s="2035"/>
      <c r="J81" s="2035"/>
      <c r="K81" s="2035"/>
      <c r="L81" s="2035"/>
      <c r="M81" s="2035"/>
      <c r="N81" s="2035"/>
      <c r="O81" s="2035"/>
      <c r="P81" s="2035"/>
      <c r="Q81" s="2036"/>
      <c r="R81" s="2034"/>
      <c r="S81" s="2035"/>
      <c r="T81" s="2035"/>
      <c r="U81" s="2035"/>
      <c r="V81" s="2035"/>
      <c r="W81" s="2035"/>
      <c r="X81" s="2035"/>
      <c r="Y81" s="2035"/>
      <c r="Z81" s="2035"/>
      <c r="AA81" s="2035"/>
      <c r="AB81" s="2035"/>
      <c r="AC81" s="2035"/>
      <c r="AD81" s="2035"/>
      <c r="AE81" s="2035"/>
      <c r="AF81" s="2035"/>
      <c r="AG81" s="2036"/>
      <c r="AH81" s="2034"/>
      <c r="AI81" s="2035"/>
      <c r="AJ81" s="2035"/>
      <c r="AK81" s="2035"/>
      <c r="AL81" s="2035"/>
      <c r="AM81" s="2035"/>
      <c r="AN81" s="2035"/>
      <c r="AO81" s="2035"/>
      <c r="AP81" s="2035"/>
      <c r="AQ81" s="2035"/>
      <c r="AR81" s="2035"/>
      <c r="AS81" s="2035"/>
      <c r="AT81" s="2035"/>
      <c r="AU81" s="2035"/>
      <c r="AV81" s="2035"/>
      <c r="AW81" s="2036"/>
      <c r="AX81" s="2034"/>
      <c r="AY81" s="2035"/>
      <c r="AZ81" s="2035"/>
      <c r="BA81" s="2035"/>
      <c r="BB81" s="2035"/>
      <c r="BC81" s="2035"/>
      <c r="BD81" s="2035"/>
      <c r="BE81" s="2035"/>
      <c r="BF81" s="2035"/>
      <c r="BG81" s="2035"/>
      <c r="BH81" s="2035"/>
      <c r="BI81" s="2035"/>
      <c r="BJ81" s="2035"/>
      <c r="BK81" s="2035"/>
      <c r="BL81" s="2035"/>
      <c r="BM81" s="2036"/>
      <c r="BO81" s="1632"/>
      <c r="BP81" s="1383"/>
      <c r="BQ81" s="1384"/>
      <c r="BR81" s="1384"/>
      <c r="BS81" s="1384"/>
      <c r="BT81" s="1384"/>
      <c r="BU81" s="1384"/>
      <c r="BV81" s="1384"/>
      <c r="BW81" s="1384"/>
      <c r="BX81" s="1384"/>
      <c r="BY81" s="1384"/>
      <c r="BZ81" s="1384"/>
      <c r="CA81" s="1384"/>
      <c r="CB81" s="1384"/>
      <c r="CC81" s="1384"/>
      <c r="CD81" s="1384"/>
      <c r="CE81" s="1385"/>
      <c r="CF81" s="1383"/>
      <c r="CG81" s="1384"/>
      <c r="CH81" s="1384"/>
      <c r="CI81" s="1384"/>
      <c r="CJ81" s="1384"/>
      <c r="CK81" s="1384"/>
      <c r="CL81" s="1384"/>
      <c r="CM81" s="1384"/>
      <c r="CN81" s="1384"/>
      <c r="CO81" s="1384"/>
      <c r="CP81" s="1384"/>
      <c r="CQ81" s="1384"/>
      <c r="CR81" s="1384"/>
      <c r="CS81" s="1384"/>
      <c r="CT81" s="1384"/>
      <c r="CU81" s="1385"/>
      <c r="CV81" s="1383"/>
      <c r="CW81" s="1384"/>
      <c r="CX81" s="1384"/>
      <c r="CY81" s="1384"/>
      <c r="CZ81" s="1384"/>
      <c r="DA81" s="1384"/>
      <c r="DB81" s="1384"/>
      <c r="DC81" s="1384"/>
      <c r="DD81" s="1384"/>
      <c r="DE81" s="1384"/>
      <c r="DF81" s="1384"/>
      <c r="DG81" s="1384"/>
      <c r="DH81" s="1384"/>
      <c r="DI81" s="1384"/>
      <c r="DJ81" s="1384"/>
      <c r="DK81" s="1385"/>
      <c r="DL81" s="1383"/>
      <c r="DM81" s="1384"/>
      <c r="DN81" s="1384"/>
      <c r="DO81" s="1384"/>
      <c r="DP81" s="1384"/>
      <c r="DQ81" s="1384"/>
      <c r="DR81" s="1384"/>
      <c r="DS81" s="1384"/>
      <c r="DT81" s="1384"/>
      <c r="DU81" s="1384"/>
      <c r="DV81" s="1384"/>
      <c r="DW81" s="1384"/>
      <c r="DX81" s="1384"/>
      <c r="DY81" s="1384"/>
      <c r="DZ81" s="1384"/>
      <c r="EA81" s="1385"/>
    </row>
    <row r="82" spans="1:131" ht="17.25" customHeight="1" x14ac:dyDescent="0.25">
      <c r="A82" s="1631"/>
      <c r="B82" s="2093" t="s">
        <v>130</v>
      </c>
      <c r="C82" s="2094"/>
      <c r="D82" s="2094"/>
      <c r="E82" s="2094"/>
      <c r="F82" s="137"/>
      <c r="G82" s="1586" t="str">
        <f>IF(data2!$B$2="要","","年末調整未済")</f>
        <v/>
      </c>
      <c r="H82" s="1586"/>
      <c r="I82" s="1586"/>
      <c r="J82" s="1586"/>
      <c r="K82" s="1586"/>
      <c r="L82" s="1586"/>
      <c r="M82" s="1586"/>
      <c r="N82" s="1586"/>
      <c r="O82" s="1586"/>
      <c r="P82" s="1586"/>
      <c r="Q82" s="1586"/>
      <c r="R82" s="1587"/>
      <c r="S82" s="1587"/>
      <c r="T82" s="1587"/>
      <c r="U82" s="1587"/>
      <c r="V82" s="1587"/>
      <c r="W82" s="1587"/>
      <c r="X82" s="1587"/>
      <c r="Y82" s="1587"/>
      <c r="Z82" s="1587"/>
      <c r="AA82" s="1588"/>
      <c r="AB82" s="1588"/>
      <c r="AC82" s="1588"/>
      <c r="AD82" s="1588"/>
      <c r="AE82" s="1588"/>
      <c r="AF82" s="1366"/>
      <c r="AG82" s="1366"/>
      <c r="AH82" s="1366"/>
      <c r="AI82" s="1366"/>
      <c r="AJ82" s="1366"/>
      <c r="AK82" s="105"/>
      <c r="AL82" s="137"/>
      <c r="AM82" s="137"/>
      <c r="AN82" s="1367" t="str">
        <f>IF(data4!$AK$2="","","(1)")</f>
        <v/>
      </c>
      <c r="AO82" s="1367"/>
      <c r="AP82" s="1368">
        <f>data4!$AK$2</f>
        <v>0</v>
      </c>
      <c r="AQ82" s="1368"/>
      <c r="AR82" s="1368"/>
      <c r="AS82" s="1368"/>
      <c r="AT82" s="1368"/>
      <c r="AU82" s="1368"/>
      <c r="AV82" s="1368"/>
      <c r="AW82" s="1368"/>
      <c r="AX82" s="1367" t="str">
        <f>IF(data4!$AL$2="","","(2)")</f>
        <v/>
      </c>
      <c r="AY82" s="1367"/>
      <c r="AZ82" s="1368">
        <f>data4!$AL$2</f>
        <v>0</v>
      </c>
      <c r="BA82" s="1368"/>
      <c r="BB82" s="1368"/>
      <c r="BC82" s="1368"/>
      <c r="BD82" s="1368"/>
      <c r="BE82" s="1368"/>
      <c r="BF82" s="1368"/>
      <c r="BG82" s="1368"/>
      <c r="BH82" s="105"/>
      <c r="BI82" s="105"/>
      <c r="BJ82" s="105"/>
      <c r="BK82" s="105"/>
      <c r="BL82" s="137"/>
      <c r="BM82" s="138"/>
      <c r="BO82" s="1632"/>
      <c r="BP82" s="2019" t="s">
        <v>130</v>
      </c>
      <c r="BQ82" s="2020"/>
      <c r="BR82" s="2020"/>
      <c r="BS82" s="2020"/>
      <c r="BT82" s="139"/>
      <c r="BU82" s="1369" t="str">
        <f>IF(data2!$B$2="要","","年末調整未済")</f>
        <v/>
      </c>
      <c r="BV82" s="1369"/>
      <c r="BW82" s="1369"/>
      <c r="BX82" s="1369"/>
      <c r="BY82" s="1369"/>
      <c r="BZ82" s="1369"/>
      <c r="CA82" s="1369"/>
      <c r="CB82" s="1369"/>
      <c r="CC82" s="1369"/>
      <c r="CD82" s="1369"/>
      <c r="CE82" s="1369"/>
      <c r="CF82" s="1589"/>
      <c r="CG82" s="1589"/>
      <c r="CH82" s="1589"/>
      <c r="CI82" s="1589"/>
      <c r="CJ82" s="1589"/>
      <c r="CK82" s="1589"/>
      <c r="CL82" s="1589"/>
      <c r="CM82" s="1589"/>
      <c r="CN82" s="1589"/>
      <c r="CO82" s="1590"/>
      <c r="CP82" s="1590"/>
      <c r="CQ82" s="1590"/>
      <c r="CR82" s="1590"/>
      <c r="CS82" s="1590"/>
      <c r="CT82" s="1386"/>
      <c r="CU82" s="1386"/>
      <c r="CV82" s="1386"/>
      <c r="CW82" s="1386"/>
      <c r="CX82" s="1386"/>
      <c r="CZ82" s="139"/>
      <c r="DA82" s="139"/>
      <c r="DB82" s="1328" t="str">
        <f>IF(data4!$AK$2="","","(1)")</f>
        <v/>
      </c>
      <c r="DC82" s="1328"/>
      <c r="DD82" s="1329">
        <f>data4!$AK$2</f>
        <v>0</v>
      </c>
      <c r="DE82" s="1329"/>
      <c r="DF82" s="1329"/>
      <c r="DG82" s="1329"/>
      <c r="DH82" s="1329"/>
      <c r="DI82" s="1329"/>
      <c r="DJ82" s="1329"/>
      <c r="DK82" s="1329"/>
      <c r="DL82" s="1328" t="str">
        <f>IF(data4!$AL$2="","","(2)")</f>
        <v/>
      </c>
      <c r="DM82" s="1328"/>
      <c r="DN82" s="1329">
        <f>data4!$AL$2</f>
        <v>0</v>
      </c>
      <c r="DO82" s="1329"/>
      <c r="DP82" s="1329"/>
      <c r="DQ82" s="1329"/>
      <c r="DR82" s="1329"/>
      <c r="DS82" s="1329"/>
      <c r="DT82" s="1329"/>
      <c r="DU82" s="1329"/>
      <c r="DZ82" s="139"/>
      <c r="EA82" s="140"/>
    </row>
    <row r="83" spans="1:131" ht="17.25" customHeight="1" x14ac:dyDescent="0.25">
      <c r="A83" s="1631"/>
      <c r="B83" s="2021"/>
      <c r="C83" s="1470"/>
      <c r="D83" s="1470"/>
      <c r="E83" s="1470"/>
      <c r="F83" s="1480">
        <f>data4!$DR$2</f>
        <v>0</v>
      </c>
      <c r="G83" s="1480"/>
      <c r="H83" s="1480"/>
      <c r="I83" s="1480"/>
      <c r="J83" s="1480"/>
      <c r="K83" s="1480"/>
      <c r="L83" s="1480"/>
      <c r="M83" s="1480"/>
      <c r="N83" s="1480"/>
      <c r="O83" s="1480"/>
      <c r="P83" s="1480"/>
      <c r="Q83" s="1480"/>
      <c r="R83" s="1480"/>
      <c r="S83" s="1480"/>
      <c r="T83" s="1480"/>
      <c r="U83" s="1480"/>
      <c r="V83" s="1480"/>
      <c r="W83" s="1480"/>
      <c r="X83" s="1480"/>
      <c r="Y83" s="1480"/>
      <c r="Z83" s="1480"/>
      <c r="AA83" s="1480"/>
      <c r="AB83" s="1480"/>
      <c r="AC83" s="1480"/>
      <c r="AD83" s="1480"/>
      <c r="AE83" s="1480"/>
      <c r="AF83" s="1480"/>
      <c r="AG83" s="1480"/>
      <c r="AH83" s="1480"/>
      <c r="AI83" s="1480"/>
      <c r="AJ83" s="1480"/>
      <c r="AK83" s="1480"/>
      <c r="AL83" s="1480"/>
      <c r="AM83" s="1480"/>
      <c r="AN83" s="1480"/>
      <c r="AO83" s="1480"/>
      <c r="AP83" s="1480"/>
      <c r="AQ83" s="1480"/>
      <c r="AR83" s="1480"/>
      <c r="AS83" s="1480"/>
      <c r="AT83" s="1480"/>
      <c r="AU83" s="1480"/>
      <c r="AV83" s="1480"/>
      <c r="AW83" s="1480"/>
      <c r="AX83" s="1480"/>
      <c r="AY83" s="1480"/>
      <c r="AZ83" s="1480"/>
      <c r="BA83" s="1480"/>
      <c r="BB83" s="1480"/>
      <c r="BC83" s="1480"/>
      <c r="BD83" s="1480"/>
      <c r="BE83" s="1480"/>
      <c r="BF83" s="1480"/>
      <c r="BG83" s="1480"/>
      <c r="BH83" s="1480"/>
      <c r="BI83" s="1480"/>
      <c r="BJ83" s="1480"/>
      <c r="BK83" s="1480"/>
      <c r="BL83" s="1480"/>
      <c r="BM83" s="1481"/>
      <c r="BO83" s="1632"/>
      <c r="BP83" s="1469"/>
      <c r="BQ83" s="1470"/>
      <c r="BR83" s="1470"/>
      <c r="BS83" s="1470"/>
      <c r="BT83" s="1480">
        <f>data4!$DR$2</f>
        <v>0</v>
      </c>
      <c r="BU83" s="1480"/>
      <c r="BV83" s="1480"/>
      <c r="BW83" s="1480"/>
      <c r="BX83" s="1480"/>
      <c r="BY83" s="1480"/>
      <c r="BZ83" s="1480"/>
      <c r="CA83" s="1480"/>
      <c r="CB83" s="1480"/>
      <c r="CC83" s="1480"/>
      <c r="CD83" s="1480"/>
      <c r="CE83" s="1480"/>
      <c r="CF83" s="1480"/>
      <c r="CG83" s="1480"/>
      <c r="CH83" s="1480"/>
      <c r="CI83" s="1480"/>
      <c r="CJ83" s="1480"/>
      <c r="CK83" s="1480"/>
      <c r="CL83" s="1480"/>
      <c r="CM83" s="1480"/>
      <c r="CN83" s="1480"/>
      <c r="CO83" s="1480"/>
      <c r="CP83" s="1480"/>
      <c r="CQ83" s="1480"/>
      <c r="CR83" s="1480"/>
      <c r="CS83" s="1480"/>
      <c r="CT83" s="1480"/>
      <c r="CU83" s="1480"/>
      <c r="CV83" s="1480"/>
      <c r="CW83" s="1480"/>
      <c r="CX83" s="1480"/>
      <c r="CY83" s="1480"/>
      <c r="CZ83" s="1480"/>
      <c r="DA83" s="1480"/>
      <c r="DB83" s="1480"/>
      <c r="DC83" s="1480"/>
      <c r="DD83" s="1480"/>
      <c r="DE83" s="1480"/>
      <c r="DF83" s="1480"/>
      <c r="DG83" s="1480"/>
      <c r="DH83" s="1480"/>
      <c r="DI83" s="1480"/>
      <c r="DJ83" s="1480"/>
      <c r="DK83" s="1480"/>
      <c r="DL83" s="1480"/>
      <c r="DM83" s="1480"/>
      <c r="DN83" s="1480"/>
      <c r="DO83" s="1480"/>
      <c r="DP83" s="1480"/>
      <c r="DQ83" s="1480"/>
      <c r="DR83" s="1480"/>
      <c r="DS83" s="1480"/>
      <c r="DT83" s="1480"/>
      <c r="DU83" s="1480"/>
      <c r="DV83" s="1480"/>
      <c r="DW83" s="1480"/>
      <c r="DX83" s="1480"/>
      <c r="DY83" s="1480"/>
      <c r="DZ83" s="1480"/>
      <c r="EA83" s="2046"/>
    </row>
    <row r="84" spans="1:131" ht="17.25" customHeight="1" x14ac:dyDescent="0.25">
      <c r="B84" s="2021"/>
      <c r="C84" s="1470"/>
      <c r="D84" s="1470"/>
      <c r="E84" s="1470"/>
      <c r="F84" s="1480"/>
      <c r="G84" s="1480"/>
      <c r="H84" s="1480"/>
      <c r="I84" s="1480"/>
      <c r="J84" s="1480"/>
      <c r="K84" s="1480"/>
      <c r="L84" s="1480"/>
      <c r="M84" s="1480"/>
      <c r="N84" s="1480"/>
      <c r="O84" s="1480"/>
      <c r="P84" s="1480"/>
      <c r="Q84" s="1480"/>
      <c r="R84" s="1480"/>
      <c r="S84" s="1480"/>
      <c r="T84" s="1480"/>
      <c r="U84" s="1480"/>
      <c r="V84" s="1480"/>
      <c r="W84" s="1480"/>
      <c r="X84" s="1480"/>
      <c r="Y84" s="1480"/>
      <c r="Z84" s="1480"/>
      <c r="AA84" s="1480"/>
      <c r="AB84" s="1480"/>
      <c r="AC84" s="1480"/>
      <c r="AD84" s="1480"/>
      <c r="AE84" s="1480"/>
      <c r="AF84" s="1480"/>
      <c r="AG84" s="1480"/>
      <c r="AH84" s="1480"/>
      <c r="AI84" s="1480"/>
      <c r="AJ84" s="1480"/>
      <c r="AK84" s="1480"/>
      <c r="AL84" s="1480"/>
      <c r="AM84" s="1480"/>
      <c r="AN84" s="1480"/>
      <c r="AO84" s="1480"/>
      <c r="AP84" s="1480"/>
      <c r="AQ84" s="1480"/>
      <c r="AR84" s="1480"/>
      <c r="AS84" s="1480"/>
      <c r="AT84" s="1480"/>
      <c r="AU84" s="1480"/>
      <c r="AV84" s="1480"/>
      <c r="AW84" s="1480"/>
      <c r="AX84" s="1480"/>
      <c r="AY84" s="1480"/>
      <c r="AZ84" s="1480"/>
      <c r="BA84" s="1480"/>
      <c r="BB84" s="1480"/>
      <c r="BC84" s="1480"/>
      <c r="BD84" s="1480"/>
      <c r="BE84" s="1480"/>
      <c r="BF84" s="1480"/>
      <c r="BG84" s="1480"/>
      <c r="BH84" s="1480"/>
      <c r="BI84" s="1480"/>
      <c r="BJ84" s="1480"/>
      <c r="BK84" s="1480"/>
      <c r="BL84" s="1480"/>
      <c r="BM84" s="1481"/>
      <c r="BP84" s="1469"/>
      <c r="BQ84" s="1470"/>
      <c r="BR84" s="1470"/>
      <c r="BS84" s="1470"/>
      <c r="BT84" s="1480"/>
      <c r="BU84" s="1480"/>
      <c r="BV84" s="1480"/>
      <c r="BW84" s="1480"/>
      <c r="BX84" s="1480"/>
      <c r="BY84" s="1480"/>
      <c r="BZ84" s="1480"/>
      <c r="CA84" s="1480"/>
      <c r="CB84" s="1480"/>
      <c r="CC84" s="1480"/>
      <c r="CD84" s="1480"/>
      <c r="CE84" s="1480"/>
      <c r="CF84" s="1480"/>
      <c r="CG84" s="1480"/>
      <c r="CH84" s="1480"/>
      <c r="CI84" s="1480"/>
      <c r="CJ84" s="1480"/>
      <c r="CK84" s="1480"/>
      <c r="CL84" s="1480"/>
      <c r="CM84" s="1480"/>
      <c r="CN84" s="1480"/>
      <c r="CO84" s="1480"/>
      <c r="CP84" s="1480"/>
      <c r="CQ84" s="1480"/>
      <c r="CR84" s="1480"/>
      <c r="CS84" s="1480"/>
      <c r="CT84" s="1480"/>
      <c r="CU84" s="1480"/>
      <c r="CV84" s="1480"/>
      <c r="CW84" s="1480"/>
      <c r="CX84" s="1480"/>
      <c r="CY84" s="1480"/>
      <c r="CZ84" s="1480"/>
      <c r="DA84" s="1480"/>
      <c r="DB84" s="1480"/>
      <c r="DC84" s="1480"/>
      <c r="DD84" s="1480"/>
      <c r="DE84" s="1480"/>
      <c r="DF84" s="1480"/>
      <c r="DG84" s="1480"/>
      <c r="DH84" s="1480"/>
      <c r="DI84" s="1480"/>
      <c r="DJ84" s="1480"/>
      <c r="DK84" s="1480"/>
      <c r="DL84" s="1480"/>
      <c r="DM84" s="1480"/>
      <c r="DN84" s="1480"/>
      <c r="DO84" s="1480"/>
      <c r="DP84" s="1480"/>
      <c r="DQ84" s="1480"/>
      <c r="DR84" s="1480"/>
      <c r="DS84" s="1480"/>
      <c r="DT84" s="1480"/>
      <c r="DU84" s="1480"/>
      <c r="DV84" s="1480"/>
      <c r="DW84" s="1480"/>
      <c r="DX84" s="1480"/>
      <c r="DY84" s="1480"/>
      <c r="DZ84" s="1480"/>
      <c r="EA84" s="2046"/>
    </row>
    <row r="85" spans="1:131" ht="17.25" customHeight="1" x14ac:dyDescent="0.25">
      <c r="B85" s="2021"/>
      <c r="C85" s="1470"/>
      <c r="D85" s="1470"/>
      <c r="E85" s="1470"/>
      <c r="F85" s="1480"/>
      <c r="G85" s="1480"/>
      <c r="H85" s="1480"/>
      <c r="I85" s="1480"/>
      <c r="J85" s="1480"/>
      <c r="K85" s="1480"/>
      <c r="L85" s="1480"/>
      <c r="M85" s="1480"/>
      <c r="N85" s="1480"/>
      <c r="O85" s="1480"/>
      <c r="P85" s="1480"/>
      <c r="Q85" s="1480"/>
      <c r="R85" s="1480"/>
      <c r="S85" s="1480"/>
      <c r="T85" s="1480"/>
      <c r="U85" s="1480"/>
      <c r="V85" s="1480"/>
      <c r="W85" s="1480"/>
      <c r="X85" s="1480"/>
      <c r="Y85" s="1480"/>
      <c r="Z85" s="1480"/>
      <c r="AA85" s="1480"/>
      <c r="AB85" s="1480"/>
      <c r="AC85" s="1480"/>
      <c r="AD85" s="1480"/>
      <c r="AE85" s="1480"/>
      <c r="AF85" s="1480"/>
      <c r="AG85" s="1480"/>
      <c r="AH85" s="1480"/>
      <c r="AI85" s="1480"/>
      <c r="AJ85" s="1480"/>
      <c r="AK85" s="1480"/>
      <c r="AL85" s="1480"/>
      <c r="AM85" s="1480"/>
      <c r="AN85" s="1480"/>
      <c r="AO85" s="1480"/>
      <c r="AP85" s="1480"/>
      <c r="AQ85" s="1480"/>
      <c r="AR85" s="1480"/>
      <c r="AS85" s="1480"/>
      <c r="AT85" s="1480"/>
      <c r="AU85" s="1480"/>
      <c r="AV85" s="1480"/>
      <c r="AW85" s="1480"/>
      <c r="AX85" s="1480"/>
      <c r="AY85" s="1480"/>
      <c r="AZ85" s="1480"/>
      <c r="BA85" s="1480"/>
      <c r="BB85" s="1480"/>
      <c r="BC85" s="1480"/>
      <c r="BD85" s="1480"/>
      <c r="BE85" s="1480"/>
      <c r="BF85" s="1480"/>
      <c r="BG85" s="1480"/>
      <c r="BH85" s="1480"/>
      <c r="BI85" s="1480"/>
      <c r="BJ85" s="1480"/>
      <c r="BK85" s="1480"/>
      <c r="BL85" s="1480"/>
      <c r="BM85" s="1481"/>
      <c r="BP85" s="1469"/>
      <c r="BQ85" s="1470"/>
      <c r="BR85" s="1470"/>
      <c r="BS85" s="1470"/>
      <c r="BT85" s="1480"/>
      <c r="BU85" s="1480"/>
      <c r="BV85" s="1480"/>
      <c r="BW85" s="1480"/>
      <c r="BX85" s="1480"/>
      <c r="BY85" s="1480"/>
      <c r="BZ85" s="1480"/>
      <c r="CA85" s="1480"/>
      <c r="CB85" s="1480"/>
      <c r="CC85" s="1480"/>
      <c r="CD85" s="1480"/>
      <c r="CE85" s="1480"/>
      <c r="CF85" s="1480"/>
      <c r="CG85" s="1480"/>
      <c r="CH85" s="1480"/>
      <c r="CI85" s="1480"/>
      <c r="CJ85" s="1480"/>
      <c r="CK85" s="1480"/>
      <c r="CL85" s="1480"/>
      <c r="CM85" s="1480"/>
      <c r="CN85" s="1480"/>
      <c r="CO85" s="1480"/>
      <c r="CP85" s="1480"/>
      <c r="CQ85" s="1480"/>
      <c r="CR85" s="1480"/>
      <c r="CS85" s="1480"/>
      <c r="CT85" s="1480"/>
      <c r="CU85" s="1480"/>
      <c r="CV85" s="1480"/>
      <c r="CW85" s="1480"/>
      <c r="CX85" s="1480"/>
      <c r="CY85" s="1480"/>
      <c r="CZ85" s="1480"/>
      <c r="DA85" s="1480"/>
      <c r="DB85" s="1480"/>
      <c r="DC85" s="1480"/>
      <c r="DD85" s="1480"/>
      <c r="DE85" s="1480"/>
      <c r="DF85" s="1480"/>
      <c r="DG85" s="1480"/>
      <c r="DH85" s="1480"/>
      <c r="DI85" s="1480"/>
      <c r="DJ85" s="1480"/>
      <c r="DK85" s="1480"/>
      <c r="DL85" s="1480"/>
      <c r="DM85" s="1480"/>
      <c r="DN85" s="1480"/>
      <c r="DO85" s="1480"/>
      <c r="DP85" s="1480"/>
      <c r="DQ85" s="1480"/>
      <c r="DR85" s="1480"/>
      <c r="DS85" s="1480"/>
      <c r="DT85" s="1480"/>
      <c r="DU85" s="1480"/>
      <c r="DV85" s="1480"/>
      <c r="DW85" s="1480"/>
      <c r="DX85" s="1480"/>
      <c r="DY85" s="1480"/>
      <c r="DZ85" s="1480"/>
      <c r="EA85" s="2046"/>
    </row>
    <row r="86" spans="1:131" ht="32.25" customHeight="1" x14ac:dyDescent="0.25">
      <c r="B86" s="2022"/>
      <c r="C86" s="2023"/>
      <c r="D86" s="2023"/>
      <c r="E86" s="2023"/>
      <c r="F86" s="1482"/>
      <c r="G86" s="1482"/>
      <c r="H86" s="1482"/>
      <c r="I86" s="1482"/>
      <c r="J86" s="1482"/>
      <c r="K86" s="1482"/>
      <c r="L86" s="1482"/>
      <c r="M86" s="1482"/>
      <c r="N86" s="1482"/>
      <c r="O86" s="1482"/>
      <c r="P86" s="1482"/>
      <c r="Q86" s="1482"/>
      <c r="R86" s="1482"/>
      <c r="S86" s="1482"/>
      <c r="T86" s="1482"/>
      <c r="U86" s="1482"/>
      <c r="V86" s="1482"/>
      <c r="W86" s="1482"/>
      <c r="X86" s="1482"/>
      <c r="Y86" s="1482"/>
      <c r="Z86" s="1482"/>
      <c r="AA86" s="1482"/>
      <c r="AB86" s="1482"/>
      <c r="AC86" s="1482"/>
      <c r="AD86" s="1482"/>
      <c r="AE86" s="1482"/>
      <c r="AF86" s="1482"/>
      <c r="AG86" s="1482"/>
      <c r="AH86" s="1482"/>
      <c r="AI86" s="1482"/>
      <c r="AJ86" s="1482"/>
      <c r="AK86" s="1482"/>
      <c r="AL86" s="1482"/>
      <c r="AM86" s="1482"/>
      <c r="AN86" s="1482"/>
      <c r="AO86" s="1482"/>
      <c r="AP86" s="1482"/>
      <c r="AQ86" s="1482"/>
      <c r="AR86" s="1482"/>
      <c r="AS86" s="1482"/>
      <c r="AT86" s="1482"/>
      <c r="AU86" s="1482"/>
      <c r="AV86" s="1482"/>
      <c r="AW86" s="1482"/>
      <c r="AX86" s="1482"/>
      <c r="AY86" s="1482"/>
      <c r="AZ86" s="1482"/>
      <c r="BA86" s="1482"/>
      <c r="BB86" s="1482"/>
      <c r="BC86" s="1482"/>
      <c r="BD86" s="1482"/>
      <c r="BE86" s="1482"/>
      <c r="BF86" s="1482"/>
      <c r="BG86" s="1482"/>
      <c r="BH86" s="1482"/>
      <c r="BI86" s="1482"/>
      <c r="BJ86" s="1482"/>
      <c r="BK86" s="1482"/>
      <c r="BL86" s="1482"/>
      <c r="BM86" s="1483"/>
      <c r="BP86" s="1471"/>
      <c r="BQ86" s="1472"/>
      <c r="BR86" s="1472"/>
      <c r="BS86" s="1472"/>
      <c r="BT86" s="2047"/>
      <c r="BU86" s="2047"/>
      <c r="BV86" s="2047"/>
      <c r="BW86" s="2047"/>
      <c r="BX86" s="2047"/>
      <c r="BY86" s="1480"/>
      <c r="BZ86" s="1480"/>
      <c r="CA86" s="1480"/>
      <c r="CB86" s="1480"/>
      <c r="CC86" s="1480"/>
      <c r="CD86" s="1480"/>
      <c r="CE86" s="1480"/>
      <c r="CF86" s="2047"/>
      <c r="CG86" s="2047"/>
      <c r="CH86" s="2047"/>
      <c r="CI86" s="2047"/>
      <c r="CJ86" s="2047"/>
      <c r="CK86" s="2047"/>
      <c r="CL86" s="2047"/>
      <c r="CM86" s="2047"/>
      <c r="CN86" s="2047"/>
      <c r="CO86" s="2047"/>
      <c r="CP86" s="2047"/>
      <c r="CQ86" s="2047"/>
      <c r="CR86" s="2047"/>
      <c r="CS86" s="2047"/>
      <c r="CT86" s="2047"/>
      <c r="CU86" s="2047"/>
      <c r="CV86" s="2047"/>
      <c r="CW86" s="2047"/>
      <c r="CX86" s="2047"/>
      <c r="CY86" s="2047"/>
      <c r="CZ86" s="2047"/>
      <c r="DA86" s="2047"/>
      <c r="DB86" s="2047"/>
      <c r="DC86" s="2047"/>
      <c r="DD86" s="2047"/>
      <c r="DE86" s="2047"/>
      <c r="DF86" s="2047"/>
      <c r="DG86" s="2047"/>
      <c r="DH86" s="2047"/>
      <c r="DI86" s="2047"/>
      <c r="DJ86" s="2047"/>
      <c r="DK86" s="2047"/>
      <c r="DL86" s="2047"/>
      <c r="DM86" s="2047"/>
      <c r="DN86" s="2047"/>
      <c r="DO86" s="2047"/>
      <c r="DP86" s="2047"/>
      <c r="DQ86" s="2047"/>
      <c r="DR86" s="2047"/>
      <c r="DS86" s="2047"/>
      <c r="DT86" s="2047"/>
      <c r="DU86" s="2047"/>
      <c r="DV86" s="2047"/>
      <c r="DW86" s="2047"/>
      <c r="DX86" s="2047"/>
      <c r="DY86" s="2047"/>
      <c r="DZ86" s="2047"/>
      <c r="EA86" s="2048"/>
    </row>
    <row r="87" spans="1:131" ht="15" customHeight="1" x14ac:dyDescent="0.25">
      <c r="B87" s="1407" t="s">
        <v>626</v>
      </c>
      <c r="C87" s="1408"/>
      <c r="D87" s="1408"/>
      <c r="E87" s="1409"/>
      <c r="F87" s="1407" t="s">
        <v>78</v>
      </c>
      <c r="G87" s="1408"/>
      <c r="H87" s="1408"/>
      <c r="I87" s="1408"/>
      <c r="J87" s="1409"/>
      <c r="K87" s="141"/>
      <c r="L87" s="142"/>
      <c r="M87" s="142"/>
      <c r="N87" s="142"/>
      <c r="O87" s="142"/>
      <c r="P87" s="142"/>
      <c r="Q87" s="143" t="s">
        <v>0</v>
      </c>
      <c r="R87" s="1407" t="s">
        <v>79</v>
      </c>
      <c r="S87" s="1408"/>
      <c r="T87" s="1408"/>
      <c r="U87" s="1408"/>
      <c r="V87" s="1409"/>
      <c r="W87" s="141"/>
      <c r="X87" s="142"/>
      <c r="Y87" s="142"/>
      <c r="Z87" s="142"/>
      <c r="AA87" s="142"/>
      <c r="AB87" s="142"/>
      <c r="AC87" s="143" t="s">
        <v>0</v>
      </c>
      <c r="AD87" s="1407" t="s">
        <v>131</v>
      </c>
      <c r="AE87" s="1408"/>
      <c r="AF87" s="1408"/>
      <c r="AG87" s="1408"/>
      <c r="AH87" s="1409"/>
      <c r="AI87" s="141"/>
      <c r="AJ87" s="142"/>
      <c r="AK87" s="142"/>
      <c r="AL87" s="142"/>
      <c r="AM87" s="142"/>
      <c r="AN87" s="144"/>
      <c r="AO87" s="143" t="s">
        <v>0</v>
      </c>
      <c r="AP87" s="1407" t="s">
        <v>166</v>
      </c>
      <c r="AQ87" s="1408"/>
      <c r="AR87" s="1408"/>
      <c r="AS87" s="1408"/>
      <c r="AT87" s="1409"/>
      <c r="AU87" s="141"/>
      <c r="AV87" s="142"/>
      <c r="AW87" s="142"/>
      <c r="AX87" s="142"/>
      <c r="AY87" s="142"/>
      <c r="AZ87" s="142"/>
      <c r="BA87" s="143" t="s">
        <v>0</v>
      </c>
      <c r="BB87" s="1407" t="s">
        <v>167</v>
      </c>
      <c r="BC87" s="1408"/>
      <c r="BD87" s="1408"/>
      <c r="BE87" s="1408"/>
      <c r="BF87" s="1409"/>
      <c r="BG87" s="141"/>
      <c r="BH87" s="142"/>
      <c r="BI87" s="142"/>
      <c r="BJ87" s="142"/>
      <c r="BK87" s="142"/>
      <c r="BL87" s="142"/>
      <c r="BM87" s="143" t="s">
        <v>0</v>
      </c>
      <c r="BP87" s="2079" t="s">
        <v>626</v>
      </c>
      <c r="BQ87" s="2079"/>
      <c r="BR87" s="2079"/>
      <c r="BS87" s="2079"/>
      <c r="BT87" s="2079" t="s">
        <v>78</v>
      </c>
      <c r="BU87" s="2079"/>
      <c r="BV87" s="2079"/>
      <c r="BW87" s="2079"/>
      <c r="BX87" s="2079"/>
      <c r="BY87" s="145"/>
      <c r="BZ87" s="146"/>
      <c r="CA87" s="146"/>
      <c r="CB87" s="146"/>
      <c r="CC87" s="146"/>
      <c r="CD87" s="146"/>
      <c r="CE87" s="147" t="s">
        <v>0</v>
      </c>
      <c r="CF87" s="2080" t="s">
        <v>79</v>
      </c>
      <c r="CG87" s="2080"/>
      <c r="CH87" s="2080"/>
      <c r="CI87" s="2080"/>
      <c r="CJ87" s="2080"/>
      <c r="CK87" s="145"/>
      <c r="CL87" s="48"/>
      <c r="CM87" s="48"/>
      <c r="CN87" s="48"/>
      <c r="CO87" s="48"/>
      <c r="CP87" s="48"/>
      <c r="CQ87" s="148" t="s">
        <v>0</v>
      </c>
      <c r="CR87" s="2081" t="s">
        <v>131</v>
      </c>
      <c r="CS87" s="2082"/>
      <c r="CT87" s="2082"/>
      <c r="CU87" s="2082"/>
      <c r="CV87" s="2083"/>
      <c r="CW87" s="48"/>
      <c r="CX87" s="48"/>
      <c r="CY87" s="48"/>
      <c r="CZ87" s="48"/>
      <c r="DA87" s="48"/>
      <c r="DB87" s="48"/>
      <c r="DC87" s="148" t="s">
        <v>0</v>
      </c>
      <c r="DD87" s="2081" t="s">
        <v>166</v>
      </c>
      <c r="DE87" s="2082"/>
      <c r="DF87" s="2082"/>
      <c r="DG87" s="2082"/>
      <c r="DH87" s="2083"/>
      <c r="DI87" s="145"/>
      <c r="DJ87" s="48"/>
      <c r="DK87" s="48"/>
      <c r="DL87" s="48"/>
      <c r="DM87" s="48"/>
      <c r="DN87" s="48"/>
      <c r="DO87" s="148" t="s">
        <v>0</v>
      </c>
      <c r="DP87" s="2081" t="s">
        <v>167</v>
      </c>
      <c r="DQ87" s="2082"/>
      <c r="DR87" s="2082"/>
      <c r="DS87" s="2082"/>
      <c r="DT87" s="2083"/>
      <c r="DU87" s="145"/>
      <c r="DV87" s="146"/>
      <c r="DW87" s="146"/>
      <c r="DX87" s="146"/>
      <c r="DY87" s="146"/>
      <c r="DZ87" s="146"/>
      <c r="EA87" s="147" t="s">
        <v>0</v>
      </c>
    </row>
    <row r="88" spans="1:131" ht="29.25" customHeight="1" x14ac:dyDescent="0.25">
      <c r="B88" s="2073"/>
      <c r="C88" s="2074"/>
      <c r="D88" s="2074"/>
      <c r="E88" s="2075"/>
      <c r="F88" s="2073"/>
      <c r="G88" s="2074"/>
      <c r="H88" s="2074"/>
      <c r="I88" s="2074"/>
      <c r="J88" s="2075"/>
      <c r="K88" s="2089">
        <f>data4!$CY$2</f>
        <v>0</v>
      </c>
      <c r="L88" s="1575"/>
      <c r="M88" s="1575"/>
      <c r="N88" s="1575"/>
      <c r="O88" s="1575"/>
      <c r="P88" s="1575"/>
      <c r="Q88" s="2090"/>
      <c r="R88" s="2076"/>
      <c r="S88" s="2077"/>
      <c r="T88" s="2077"/>
      <c r="U88" s="2077"/>
      <c r="V88" s="2078"/>
      <c r="W88" s="2089">
        <f>data4!$CZ$2</f>
        <v>0</v>
      </c>
      <c r="X88" s="1575"/>
      <c r="Y88" s="1575"/>
      <c r="Z88" s="1575"/>
      <c r="AA88" s="1575"/>
      <c r="AB88" s="1575"/>
      <c r="AC88" s="2090"/>
      <c r="AD88" s="2076"/>
      <c r="AE88" s="2077"/>
      <c r="AF88" s="2077"/>
      <c r="AG88" s="2077"/>
      <c r="AH88" s="2078"/>
      <c r="AI88" s="2089">
        <f>data4!$DA$2</f>
        <v>0</v>
      </c>
      <c r="AJ88" s="1575"/>
      <c r="AK88" s="1575"/>
      <c r="AL88" s="1575"/>
      <c r="AM88" s="1575"/>
      <c r="AN88" s="1575"/>
      <c r="AO88" s="2090"/>
      <c r="AP88" s="2076"/>
      <c r="AQ88" s="2077"/>
      <c r="AR88" s="2077"/>
      <c r="AS88" s="2077"/>
      <c r="AT88" s="2078"/>
      <c r="AU88" s="2089">
        <f>data4!$DB$2</f>
        <v>0</v>
      </c>
      <c r="AV88" s="1575"/>
      <c r="AW88" s="1575"/>
      <c r="AX88" s="1575"/>
      <c r="AY88" s="1575"/>
      <c r="AZ88" s="1575"/>
      <c r="BA88" s="2090"/>
      <c r="BB88" s="2076"/>
      <c r="BC88" s="2077"/>
      <c r="BD88" s="2077"/>
      <c r="BE88" s="2077"/>
      <c r="BF88" s="2078"/>
      <c r="BG88" s="2089">
        <f>data4!$DC$2</f>
        <v>0</v>
      </c>
      <c r="BH88" s="1575"/>
      <c r="BI88" s="1575"/>
      <c r="BJ88" s="1575"/>
      <c r="BK88" s="1575"/>
      <c r="BL88" s="1575"/>
      <c r="BM88" s="2090"/>
      <c r="BP88" s="2079"/>
      <c r="BQ88" s="2079"/>
      <c r="BR88" s="2079"/>
      <c r="BS88" s="2079"/>
      <c r="BT88" s="2079"/>
      <c r="BU88" s="2079"/>
      <c r="BV88" s="2079"/>
      <c r="BW88" s="2079"/>
      <c r="BX88" s="2079"/>
      <c r="BY88" s="1571">
        <f>data4!$CY$2</f>
        <v>0</v>
      </c>
      <c r="BZ88" s="1572"/>
      <c r="CA88" s="1572"/>
      <c r="CB88" s="1572"/>
      <c r="CC88" s="1572"/>
      <c r="CD88" s="1572"/>
      <c r="CE88" s="1573"/>
      <c r="CF88" s="2080"/>
      <c r="CG88" s="2080"/>
      <c r="CH88" s="2080"/>
      <c r="CI88" s="2080"/>
      <c r="CJ88" s="2080"/>
      <c r="CK88" s="1574">
        <f>data4!$CZ$2</f>
        <v>0</v>
      </c>
      <c r="CL88" s="1575"/>
      <c r="CM88" s="1575"/>
      <c r="CN88" s="1575"/>
      <c r="CO88" s="1575"/>
      <c r="CP88" s="1575"/>
      <c r="CQ88" s="1575"/>
      <c r="CR88" s="2084"/>
      <c r="CS88" s="2085"/>
      <c r="CT88" s="2085"/>
      <c r="CU88" s="2085"/>
      <c r="CV88" s="2086"/>
      <c r="CW88" s="1571">
        <f>data4!$DA$2</f>
        <v>0</v>
      </c>
      <c r="CX88" s="1572"/>
      <c r="CY88" s="1572"/>
      <c r="CZ88" s="1572"/>
      <c r="DA88" s="1572"/>
      <c r="DB88" s="1572"/>
      <c r="DC88" s="1573"/>
      <c r="DD88" s="2084"/>
      <c r="DE88" s="2085"/>
      <c r="DF88" s="2085"/>
      <c r="DG88" s="2085"/>
      <c r="DH88" s="2086"/>
      <c r="DI88" s="1571">
        <f>data4!$DB$2</f>
        <v>0</v>
      </c>
      <c r="DJ88" s="1575"/>
      <c r="DK88" s="1575"/>
      <c r="DL88" s="1575"/>
      <c r="DM88" s="1575"/>
      <c r="DN88" s="1575"/>
      <c r="DO88" s="2091"/>
      <c r="DP88" s="2087"/>
      <c r="DQ88" s="2080"/>
      <c r="DR88" s="2080"/>
      <c r="DS88" s="2080"/>
      <c r="DT88" s="2088"/>
      <c r="DU88" s="1571">
        <f>data4!$DC$2</f>
        <v>0</v>
      </c>
      <c r="DV88" s="1572"/>
      <c r="DW88" s="1572"/>
      <c r="DX88" s="1572"/>
      <c r="DY88" s="1572"/>
      <c r="DZ88" s="1572"/>
      <c r="EA88" s="1573"/>
    </row>
    <row r="89" spans="1:131" ht="11.25" customHeight="1" x14ac:dyDescent="0.25">
      <c r="B89" s="1407" t="s">
        <v>132</v>
      </c>
      <c r="C89" s="1408"/>
      <c r="D89" s="1408"/>
      <c r="E89" s="1409"/>
      <c r="F89" s="1425" t="s">
        <v>134</v>
      </c>
      <c r="G89" s="1426"/>
      <c r="H89" s="1426"/>
      <c r="I89" s="1426"/>
      <c r="J89" s="1426"/>
      <c r="K89" s="2157">
        <f>data4!$DF$2</f>
        <v>0</v>
      </c>
      <c r="L89" s="2158"/>
      <c r="M89" s="2158"/>
      <c r="N89" s="2158"/>
      <c r="O89" s="2158"/>
      <c r="P89" s="2158"/>
      <c r="Q89" s="2159"/>
      <c r="R89" s="1425" t="s">
        <v>135</v>
      </c>
      <c r="S89" s="1426"/>
      <c r="T89" s="1426"/>
      <c r="U89" s="1426"/>
      <c r="V89" s="1427"/>
      <c r="W89" s="2109" t="s">
        <v>67</v>
      </c>
      <c r="X89" s="2110"/>
      <c r="Y89" s="2110"/>
      <c r="Z89" s="2110"/>
      <c r="AA89" s="2110"/>
      <c r="AB89" s="2110" t="s">
        <v>137</v>
      </c>
      <c r="AC89" s="2110"/>
      <c r="AD89" s="2110"/>
      <c r="AE89" s="2110"/>
      <c r="AF89" s="2111" t="s">
        <v>68</v>
      </c>
      <c r="AG89" s="2111"/>
      <c r="AH89" s="2111"/>
      <c r="AI89" s="2112"/>
      <c r="AJ89" s="2113" t="s">
        <v>138</v>
      </c>
      <c r="AK89" s="2114"/>
      <c r="AL89" s="2114"/>
      <c r="AM89" s="2114"/>
      <c r="AN89" s="2114"/>
      <c r="AO89" s="2115"/>
      <c r="AP89" s="2119">
        <f>data4!$DN$2</f>
        <v>0</v>
      </c>
      <c r="AQ89" s="2120"/>
      <c r="AR89" s="2120"/>
      <c r="AS89" s="2120"/>
      <c r="AT89" s="2120"/>
      <c r="AU89" s="2121"/>
      <c r="AV89" s="2113" t="s">
        <v>140</v>
      </c>
      <c r="AW89" s="2114"/>
      <c r="AX89" s="2114"/>
      <c r="AY89" s="2114"/>
      <c r="AZ89" s="2114"/>
      <c r="BA89" s="2115"/>
      <c r="BB89" s="2125" t="s">
        <v>70</v>
      </c>
      <c r="BC89" s="2126"/>
      <c r="BD89" s="2126"/>
      <c r="BE89" s="2126"/>
      <c r="BF89" s="2126"/>
      <c r="BG89" s="2126"/>
      <c r="BH89" s="2126"/>
      <c r="BI89" s="2126"/>
      <c r="BJ89" s="2126"/>
      <c r="BK89" s="2126"/>
      <c r="BL89" s="2126"/>
      <c r="BM89" s="2127"/>
      <c r="BP89" s="2079" t="s">
        <v>132</v>
      </c>
      <c r="BQ89" s="2079"/>
      <c r="BR89" s="2079"/>
      <c r="BS89" s="2079"/>
      <c r="BT89" s="2170" t="s">
        <v>134</v>
      </c>
      <c r="BU89" s="2170"/>
      <c r="BV89" s="2170"/>
      <c r="BW89" s="2170"/>
      <c r="BX89" s="2170"/>
      <c r="BY89" s="2171">
        <f>data4!$DF$2</f>
        <v>0</v>
      </c>
      <c r="BZ89" s="2172"/>
      <c r="CA89" s="2172"/>
      <c r="CB89" s="2172"/>
      <c r="CC89" s="2172"/>
      <c r="CD89" s="2172"/>
      <c r="CE89" s="2173"/>
      <c r="CF89" s="2151" t="s">
        <v>135</v>
      </c>
      <c r="CG89" s="2152"/>
      <c r="CH89" s="2152"/>
      <c r="CI89" s="2152"/>
      <c r="CJ89" s="2153"/>
      <c r="CK89" s="2146" t="s">
        <v>67</v>
      </c>
      <c r="CL89" s="1473"/>
      <c r="CM89" s="1473"/>
      <c r="CN89" s="1473"/>
      <c r="CO89" s="1473"/>
      <c r="CP89" s="1473" t="s">
        <v>137</v>
      </c>
      <c r="CQ89" s="1473"/>
      <c r="CR89" s="1473"/>
      <c r="CS89" s="1473"/>
      <c r="CT89" s="1474" t="s">
        <v>68</v>
      </c>
      <c r="CU89" s="1474"/>
      <c r="CV89" s="1474"/>
      <c r="CW89" s="1475"/>
      <c r="CX89" s="2149" t="s">
        <v>138</v>
      </c>
      <c r="CY89" s="2149"/>
      <c r="CZ89" s="2149"/>
      <c r="DA89" s="2149"/>
      <c r="DB89" s="2149"/>
      <c r="DC89" s="2149"/>
      <c r="DD89" s="2095">
        <f>data4!$DN$2</f>
        <v>0</v>
      </c>
      <c r="DE89" s="2095"/>
      <c r="DF89" s="2095"/>
      <c r="DG89" s="2095"/>
      <c r="DH89" s="2095"/>
      <c r="DI89" s="2096"/>
      <c r="DJ89" s="2099" t="s">
        <v>140</v>
      </c>
      <c r="DK89" s="2100"/>
      <c r="DL89" s="2100"/>
      <c r="DM89" s="2100"/>
      <c r="DN89" s="2100"/>
      <c r="DO89" s="2101"/>
      <c r="DP89" s="2105" t="s">
        <v>70</v>
      </c>
      <c r="DQ89" s="2105"/>
      <c r="DR89" s="2105"/>
      <c r="DS89" s="2105"/>
      <c r="DT89" s="2105"/>
      <c r="DU89" s="2105"/>
      <c r="DV89" s="2105"/>
      <c r="DW89" s="2105"/>
      <c r="DX89" s="2105"/>
      <c r="DY89" s="2105"/>
      <c r="DZ89" s="2105"/>
      <c r="EA89" s="2106"/>
    </row>
    <row r="90" spans="1:131" ht="22.5" customHeight="1" x14ac:dyDescent="0.25">
      <c r="B90" s="2076"/>
      <c r="C90" s="2077"/>
      <c r="D90" s="2077"/>
      <c r="E90" s="2078"/>
      <c r="F90" s="1431"/>
      <c r="G90" s="1432"/>
      <c r="H90" s="1432"/>
      <c r="I90" s="1432"/>
      <c r="J90" s="1432"/>
      <c r="K90" s="2160"/>
      <c r="L90" s="2161"/>
      <c r="M90" s="2161"/>
      <c r="N90" s="2161"/>
      <c r="O90" s="2161"/>
      <c r="P90" s="2161"/>
      <c r="Q90" s="2162"/>
      <c r="R90" s="1431"/>
      <c r="S90" s="1432"/>
      <c r="T90" s="1432"/>
      <c r="U90" s="1432"/>
      <c r="V90" s="1433"/>
      <c r="W90" s="2144">
        <f>data4!$DH$2</f>
        <v>0</v>
      </c>
      <c r="X90" s="2145"/>
      <c r="Y90" s="2145"/>
      <c r="Z90" s="2145"/>
      <c r="AA90" s="2145"/>
      <c r="AB90" s="2145">
        <f>data4!$DJ$2</f>
        <v>0</v>
      </c>
      <c r="AC90" s="2145"/>
      <c r="AD90" s="2145"/>
      <c r="AE90" s="2145"/>
      <c r="AF90" s="2138">
        <f>data4!$DL$2</f>
        <v>0</v>
      </c>
      <c r="AG90" s="2138"/>
      <c r="AH90" s="2138"/>
      <c r="AI90" s="2139"/>
      <c r="AJ90" s="2163"/>
      <c r="AK90" s="2164"/>
      <c r="AL90" s="2164"/>
      <c r="AM90" s="2164"/>
      <c r="AN90" s="2164"/>
      <c r="AO90" s="2165"/>
      <c r="AP90" s="2166"/>
      <c r="AQ90" s="2167"/>
      <c r="AR90" s="2167"/>
      <c r="AS90" s="2167"/>
      <c r="AT90" s="2167"/>
      <c r="AU90" s="2168"/>
      <c r="AV90" s="2163"/>
      <c r="AW90" s="2164"/>
      <c r="AX90" s="2164"/>
      <c r="AY90" s="2164"/>
      <c r="AZ90" s="2164"/>
      <c r="BA90" s="2165"/>
      <c r="BB90" s="2140">
        <f>data4!$DP$2</f>
        <v>0</v>
      </c>
      <c r="BC90" s="2141"/>
      <c r="BD90" s="2141"/>
      <c r="BE90" s="2141"/>
      <c r="BF90" s="2141"/>
      <c r="BG90" s="2141"/>
      <c r="BH90" s="2141"/>
      <c r="BI90" s="2141"/>
      <c r="BJ90" s="2141"/>
      <c r="BK90" s="2141"/>
      <c r="BL90" s="2141"/>
      <c r="BM90" s="2142"/>
      <c r="BP90" s="2079"/>
      <c r="BQ90" s="2079"/>
      <c r="BR90" s="2079"/>
      <c r="BS90" s="2079"/>
      <c r="BT90" s="2170"/>
      <c r="BU90" s="2170"/>
      <c r="BV90" s="2170"/>
      <c r="BW90" s="2170"/>
      <c r="BX90" s="2170"/>
      <c r="BY90" s="1571"/>
      <c r="BZ90" s="1572"/>
      <c r="CA90" s="1572"/>
      <c r="CB90" s="1572"/>
      <c r="CC90" s="1572"/>
      <c r="CD90" s="1572"/>
      <c r="CE90" s="1573"/>
      <c r="CF90" s="2151"/>
      <c r="CG90" s="2152"/>
      <c r="CH90" s="2152"/>
      <c r="CI90" s="2152"/>
      <c r="CJ90" s="2153"/>
      <c r="CK90" s="2143">
        <f>data4!$DH$2</f>
        <v>0</v>
      </c>
      <c r="CL90" s="1477"/>
      <c r="CM90" s="1477"/>
      <c r="CN90" s="1477"/>
      <c r="CO90" s="1477"/>
      <c r="CP90" s="1477">
        <f>data4!$DJ$2</f>
        <v>0</v>
      </c>
      <c r="CQ90" s="1477"/>
      <c r="CR90" s="1477"/>
      <c r="CS90" s="1477"/>
      <c r="CT90" s="1478">
        <f>data4!$DL$2</f>
        <v>0</v>
      </c>
      <c r="CU90" s="1478"/>
      <c r="CV90" s="1478"/>
      <c r="CW90" s="1479"/>
      <c r="CX90" s="2150"/>
      <c r="CY90" s="2150"/>
      <c r="CZ90" s="2150"/>
      <c r="DA90" s="2150"/>
      <c r="DB90" s="2150"/>
      <c r="DC90" s="2150"/>
      <c r="DD90" s="2097"/>
      <c r="DE90" s="2097"/>
      <c r="DF90" s="2097"/>
      <c r="DG90" s="2097"/>
      <c r="DH90" s="2097"/>
      <c r="DI90" s="2098"/>
      <c r="DJ90" s="2102"/>
      <c r="DK90" s="2103"/>
      <c r="DL90" s="2103"/>
      <c r="DM90" s="2103"/>
      <c r="DN90" s="2103"/>
      <c r="DO90" s="2104"/>
      <c r="DP90" s="2107">
        <f>data4!$DP$2</f>
        <v>0</v>
      </c>
      <c r="DQ90" s="2107"/>
      <c r="DR90" s="2107"/>
      <c r="DS90" s="2107"/>
      <c r="DT90" s="2107"/>
      <c r="DU90" s="2107"/>
      <c r="DV90" s="2107"/>
      <c r="DW90" s="2107"/>
      <c r="DX90" s="2107"/>
      <c r="DY90" s="2107"/>
      <c r="DZ90" s="2107"/>
      <c r="EA90" s="2108"/>
    </row>
    <row r="91" spans="1:131" ht="11.25" customHeight="1" x14ac:dyDescent="0.25">
      <c r="B91" s="2076"/>
      <c r="C91" s="2077"/>
      <c r="D91" s="2077"/>
      <c r="E91" s="2078"/>
      <c r="F91" s="1425" t="s">
        <v>133</v>
      </c>
      <c r="G91" s="1426"/>
      <c r="H91" s="1426"/>
      <c r="I91" s="1426"/>
      <c r="J91" s="1426"/>
      <c r="K91" s="141"/>
      <c r="L91" s="142"/>
      <c r="M91" s="142"/>
      <c r="N91" s="142"/>
      <c r="O91" s="142"/>
      <c r="P91" s="142"/>
      <c r="Q91" s="143" t="s">
        <v>0</v>
      </c>
      <c r="R91" s="1425" t="s">
        <v>136</v>
      </c>
      <c r="S91" s="1426"/>
      <c r="T91" s="1426"/>
      <c r="U91" s="1426"/>
      <c r="V91" s="1427"/>
      <c r="W91" s="2109" t="s">
        <v>67</v>
      </c>
      <c r="X91" s="2110"/>
      <c r="Y91" s="2110"/>
      <c r="Z91" s="2110"/>
      <c r="AA91" s="2110"/>
      <c r="AB91" s="2110" t="s">
        <v>137</v>
      </c>
      <c r="AC91" s="2110"/>
      <c r="AD91" s="2110"/>
      <c r="AE91" s="2110"/>
      <c r="AF91" s="2111" t="s">
        <v>68</v>
      </c>
      <c r="AG91" s="2111"/>
      <c r="AH91" s="2111"/>
      <c r="AI91" s="2112"/>
      <c r="AJ91" s="2113" t="s">
        <v>139</v>
      </c>
      <c r="AK91" s="2114"/>
      <c r="AL91" s="2114"/>
      <c r="AM91" s="2114"/>
      <c r="AN91" s="2114"/>
      <c r="AO91" s="2115"/>
      <c r="AP91" s="2119">
        <f>data4!$DO$2</f>
        <v>0</v>
      </c>
      <c r="AQ91" s="2120"/>
      <c r="AR91" s="2120"/>
      <c r="AS91" s="2120"/>
      <c r="AT91" s="2120"/>
      <c r="AU91" s="2121"/>
      <c r="AV91" s="2113" t="s">
        <v>141</v>
      </c>
      <c r="AW91" s="2114"/>
      <c r="AX91" s="2114"/>
      <c r="AY91" s="2114"/>
      <c r="AZ91" s="2114"/>
      <c r="BA91" s="2115"/>
      <c r="BB91" s="2125" t="s">
        <v>70</v>
      </c>
      <c r="BC91" s="2126"/>
      <c r="BD91" s="2126"/>
      <c r="BE91" s="2126"/>
      <c r="BF91" s="2126"/>
      <c r="BG91" s="2126"/>
      <c r="BH91" s="2126"/>
      <c r="BI91" s="2126"/>
      <c r="BJ91" s="2126"/>
      <c r="BK91" s="2126"/>
      <c r="BL91" s="2126"/>
      <c r="BM91" s="2127"/>
      <c r="BP91" s="2079"/>
      <c r="BQ91" s="2079"/>
      <c r="BR91" s="2079"/>
      <c r="BS91" s="2079"/>
      <c r="BT91" s="2170" t="s">
        <v>133</v>
      </c>
      <c r="BU91" s="2170"/>
      <c r="BV91" s="2170"/>
      <c r="BW91" s="2170"/>
      <c r="BX91" s="2170"/>
      <c r="BY91" s="145"/>
      <c r="BZ91" s="146"/>
      <c r="CA91" s="146"/>
      <c r="CB91" s="146"/>
      <c r="CC91" s="146"/>
      <c r="CD91" s="146"/>
      <c r="CE91" s="147" t="s">
        <v>0</v>
      </c>
      <c r="CF91" s="2151" t="s">
        <v>136</v>
      </c>
      <c r="CG91" s="2152"/>
      <c r="CH91" s="2152"/>
      <c r="CI91" s="2152"/>
      <c r="CJ91" s="2153"/>
      <c r="CK91" s="2146" t="s">
        <v>67</v>
      </c>
      <c r="CL91" s="1473"/>
      <c r="CM91" s="1473"/>
      <c r="CN91" s="1473"/>
      <c r="CO91" s="1473"/>
      <c r="CP91" s="1473" t="s">
        <v>137</v>
      </c>
      <c r="CQ91" s="1473"/>
      <c r="CR91" s="1473"/>
      <c r="CS91" s="1473"/>
      <c r="CT91" s="1474" t="s">
        <v>68</v>
      </c>
      <c r="CU91" s="1474"/>
      <c r="CV91" s="1474"/>
      <c r="CW91" s="1475"/>
      <c r="CX91" s="1476" t="s">
        <v>139</v>
      </c>
      <c r="CY91" s="1476"/>
      <c r="CZ91" s="1476"/>
      <c r="DA91" s="1476"/>
      <c r="DB91" s="1476"/>
      <c r="DC91" s="1476"/>
      <c r="DD91" s="2147">
        <f>data4!$DO$2</f>
        <v>0</v>
      </c>
      <c r="DE91" s="2147"/>
      <c r="DF91" s="2147"/>
      <c r="DG91" s="2147"/>
      <c r="DH91" s="2147"/>
      <c r="DI91" s="2148"/>
      <c r="DJ91" s="2099" t="s">
        <v>141</v>
      </c>
      <c r="DK91" s="2100"/>
      <c r="DL91" s="2100"/>
      <c r="DM91" s="2100"/>
      <c r="DN91" s="2100"/>
      <c r="DO91" s="2101"/>
      <c r="DP91" s="2105" t="s">
        <v>70</v>
      </c>
      <c r="DQ91" s="2105"/>
      <c r="DR91" s="2105"/>
      <c r="DS91" s="2105"/>
      <c r="DT91" s="2105"/>
      <c r="DU91" s="2105"/>
      <c r="DV91" s="2105"/>
      <c r="DW91" s="2105"/>
      <c r="DX91" s="2105"/>
      <c r="DY91" s="2105"/>
      <c r="DZ91" s="2105"/>
      <c r="EA91" s="2106"/>
    </row>
    <row r="92" spans="1:131" ht="22.5" customHeight="1" x14ac:dyDescent="0.25">
      <c r="B92" s="2076"/>
      <c r="C92" s="2077"/>
      <c r="D92" s="2077"/>
      <c r="E92" s="2078"/>
      <c r="F92" s="1428"/>
      <c r="G92" s="1429"/>
      <c r="H92" s="1429"/>
      <c r="I92" s="1429"/>
      <c r="J92" s="1429"/>
      <c r="K92" s="2128">
        <f>data4!$DG$2</f>
        <v>0</v>
      </c>
      <c r="L92" s="2129"/>
      <c r="M92" s="2129"/>
      <c r="N92" s="2129"/>
      <c r="O92" s="2129"/>
      <c r="P92" s="2129"/>
      <c r="Q92" s="2130"/>
      <c r="R92" s="1428"/>
      <c r="S92" s="1429"/>
      <c r="T92" s="1429"/>
      <c r="U92" s="1429"/>
      <c r="V92" s="1430"/>
      <c r="W92" s="2131">
        <f>data4!$DI$2</f>
        <v>0</v>
      </c>
      <c r="X92" s="2132"/>
      <c r="Y92" s="2132"/>
      <c r="Z92" s="2132"/>
      <c r="AA92" s="2132"/>
      <c r="AB92" s="2132">
        <f>data4!$DK$2</f>
        <v>0</v>
      </c>
      <c r="AC92" s="2132"/>
      <c r="AD92" s="2132"/>
      <c r="AE92" s="2132"/>
      <c r="AF92" s="2133">
        <f>data4!$DM$2</f>
        <v>0</v>
      </c>
      <c r="AG92" s="2133"/>
      <c r="AH92" s="2133"/>
      <c r="AI92" s="2134"/>
      <c r="AJ92" s="2116"/>
      <c r="AK92" s="2117"/>
      <c r="AL92" s="2117"/>
      <c r="AM92" s="2117"/>
      <c r="AN92" s="2117"/>
      <c r="AO92" s="2118"/>
      <c r="AP92" s="2122"/>
      <c r="AQ92" s="2123"/>
      <c r="AR92" s="2123"/>
      <c r="AS92" s="2123"/>
      <c r="AT92" s="2123"/>
      <c r="AU92" s="2124"/>
      <c r="AV92" s="2116"/>
      <c r="AW92" s="2117"/>
      <c r="AX92" s="2117"/>
      <c r="AY92" s="2117"/>
      <c r="AZ92" s="2117"/>
      <c r="BA92" s="2118"/>
      <c r="BB92" s="2135">
        <f>data4!$DQ$2</f>
        <v>0</v>
      </c>
      <c r="BC92" s="2136"/>
      <c r="BD92" s="2136"/>
      <c r="BE92" s="2136"/>
      <c r="BF92" s="2136"/>
      <c r="BG92" s="2136"/>
      <c r="BH92" s="2136"/>
      <c r="BI92" s="2136"/>
      <c r="BJ92" s="2136"/>
      <c r="BK92" s="2136"/>
      <c r="BL92" s="2136"/>
      <c r="BM92" s="2137"/>
      <c r="BP92" s="2169"/>
      <c r="BQ92" s="2169"/>
      <c r="BR92" s="2169"/>
      <c r="BS92" s="2169"/>
      <c r="BT92" s="2174"/>
      <c r="BU92" s="2174"/>
      <c r="BV92" s="2174"/>
      <c r="BW92" s="2174"/>
      <c r="BX92" s="2174"/>
      <c r="BY92" s="2353">
        <f>data4!$DG$2</f>
        <v>0</v>
      </c>
      <c r="BZ92" s="2129"/>
      <c r="CA92" s="2129"/>
      <c r="CB92" s="2129"/>
      <c r="CC92" s="2129"/>
      <c r="CD92" s="2129"/>
      <c r="CE92" s="2354"/>
      <c r="CF92" s="2154"/>
      <c r="CG92" s="2155"/>
      <c r="CH92" s="2155"/>
      <c r="CI92" s="2155"/>
      <c r="CJ92" s="2156"/>
      <c r="CK92" s="2143">
        <f>data4!$DI$2</f>
        <v>0</v>
      </c>
      <c r="CL92" s="1477"/>
      <c r="CM92" s="1477"/>
      <c r="CN92" s="1477"/>
      <c r="CO92" s="1477"/>
      <c r="CP92" s="1477">
        <f>data4!$DK$2</f>
        <v>0</v>
      </c>
      <c r="CQ92" s="1477"/>
      <c r="CR92" s="1477"/>
      <c r="CS92" s="1477"/>
      <c r="CT92" s="1478">
        <f>data4!$DM$2</f>
        <v>0</v>
      </c>
      <c r="CU92" s="1478"/>
      <c r="CV92" s="1478"/>
      <c r="CW92" s="1479"/>
      <c r="CX92" s="1476"/>
      <c r="CY92" s="1476"/>
      <c r="CZ92" s="1476"/>
      <c r="DA92" s="1476"/>
      <c r="DB92" s="1476"/>
      <c r="DC92" s="1476"/>
      <c r="DD92" s="2147"/>
      <c r="DE92" s="2147"/>
      <c r="DF92" s="2147"/>
      <c r="DG92" s="2147"/>
      <c r="DH92" s="2147"/>
      <c r="DI92" s="2148"/>
      <c r="DJ92" s="2102"/>
      <c r="DK92" s="2103"/>
      <c r="DL92" s="2103"/>
      <c r="DM92" s="2103"/>
      <c r="DN92" s="2103"/>
      <c r="DO92" s="2104"/>
      <c r="DP92" s="2107">
        <f>data4!$DQ$2</f>
        <v>0</v>
      </c>
      <c r="DQ92" s="2107"/>
      <c r="DR92" s="2107"/>
      <c r="DS92" s="2107"/>
      <c r="DT92" s="2107"/>
      <c r="DU92" s="2107"/>
      <c r="DV92" s="2107"/>
      <c r="DW92" s="2107"/>
      <c r="DX92" s="2107"/>
      <c r="DY92" s="2107"/>
      <c r="DZ92" s="2107"/>
      <c r="EA92" s="2108"/>
    </row>
    <row r="93" spans="1:131" ht="15.75" customHeight="1" x14ac:dyDescent="0.25">
      <c r="B93" s="1425" t="s">
        <v>625</v>
      </c>
      <c r="C93" s="1426"/>
      <c r="D93" s="1427"/>
      <c r="E93" s="1407" t="s">
        <v>182</v>
      </c>
      <c r="F93" s="1408"/>
      <c r="G93" s="1408"/>
      <c r="H93" s="1408"/>
      <c r="I93" s="1409"/>
      <c r="J93" s="1410" t="str">
        <f>IF(data4!$R$5="適用なし","",data4!$P$2)</f>
        <v/>
      </c>
      <c r="K93" s="1411"/>
      <c r="L93" s="1411"/>
      <c r="M93" s="1411"/>
      <c r="N93" s="1411"/>
      <c r="O93" s="1411"/>
      <c r="P93" s="1411"/>
      <c r="Q93" s="1411"/>
      <c r="R93" s="1411"/>
      <c r="S93" s="1411"/>
      <c r="T93" s="1411"/>
      <c r="U93" s="1411"/>
      <c r="V93" s="1411"/>
      <c r="W93" s="1411"/>
      <c r="X93" s="1412"/>
      <c r="Y93" s="1413" t="s">
        <v>144</v>
      </c>
      <c r="Z93" s="1414"/>
      <c r="AA93" s="2157" t="str">
        <f>IF(data4!$R$5="適用なし","",data4!$S$2)</f>
        <v/>
      </c>
      <c r="AB93" s="2158"/>
      <c r="AC93" s="2159"/>
      <c r="AD93" s="1417" t="s">
        <v>146</v>
      </c>
      <c r="AE93" s="1418"/>
      <c r="AF93" s="1418"/>
      <c r="AG93" s="1418"/>
      <c r="AH93" s="1418"/>
      <c r="AI93" s="1419"/>
      <c r="AJ93" s="2201" t="s">
        <v>70</v>
      </c>
      <c r="AK93" s="2202"/>
      <c r="AL93" s="2202"/>
      <c r="AM93" s="2202"/>
      <c r="AN93" s="2202"/>
      <c r="AO93" s="2203"/>
      <c r="AP93" s="1417" t="s">
        <v>148</v>
      </c>
      <c r="AQ93" s="1418"/>
      <c r="AR93" s="1418"/>
      <c r="AS93" s="1418"/>
      <c r="AT93" s="1418"/>
      <c r="AU93" s="1419"/>
      <c r="AV93" s="2201" t="s">
        <v>70</v>
      </c>
      <c r="AW93" s="2202"/>
      <c r="AX93" s="2202"/>
      <c r="AY93" s="2202"/>
      <c r="AZ93" s="2202"/>
      <c r="BA93" s="2203"/>
      <c r="BB93" s="1417" t="s">
        <v>149</v>
      </c>
      <c r="BC93" s="1418"/>
      <c r="BD93" s="1418"/>
      <c r="BE93" s="1418"/>
      <c r="BF93" s="1418"/>
      <c r="BG93" s="1419"/>
      <c r="BH93" s="2201" t="s">
        <v>70</v>
      </c>
      <c r="BI93" s="2202"/>
      <c r="BJ93" s="2202"/>
      <c r="BK93" s="2202"/>
      <c r="BL93" s="2202"/>
      <c r="BM93" s="2203"/>
      <c r="BP93" s="2154" t="s">
        <v>624</v>
      </c>
      <c r="BQ93" s="2155"/>
      <c r="BR93" s="2156"/>
      <c r="BS93" s="2081" t="s">
        <v>193</v>
      </c>
      <c r="BT93" s="2082"/>
      <c r="BU93" s="2082"/>
      <c r="BV93" s="2082"/>
      <c r="BW93" s="2083"/>
      <c r="BX93" s="2178" t="str">
        <f>IF(data4!$R$5="適用なし","",data4!$P$2)</f>
        <v/>
      </c>
      <c r="BY93" s="2179"/>
      <c r="BZ93" s="2179"/>
      <c r="CA93" s="2179"/>
      <c r="CB93" s="2179"/>
      <c r="CC93" s="2179"/>
      <c r="CD93" s="2179"/>
      <c r="CE93" s="2179"/>
      <c r="CF93" s="2179"/>
      <c r="CG93" s="2179"/>
      <c r="CH93" s="2179"/>
      <c r="CI93" s="2179"/>
      <c r="CJ93" s="2179"/>
      <c r="CK93" s="2179"/>
      <c r="CL93" s="2180"/>
      <c r="CM93" s="2181" t="s">
        <v>144</v>
      </c>
      <c r="CN93" s="2182"/>
      <c r="CO93" s="2171" t="str">
        <f>IF(data4!$R$5="適用なし","",data4!$S$2)</f>
        <v/>
      </c>
      <c r="CP93" s="2172"/>
      <c r="CQ93" s="2173"/>
      <c r="CR93" s="2210" t="s">
        <v>146</v>
      </c>
      <c r="CS93" s="2210"/>
      <c r="CT93" s="2210"/>
      <c r="CU93" s="2210"/>
      <c r="CV93" s="2210"/>
      <c r="CW93" s="2211"/>
      <c r="CX93" s="2214" t="s">
        <v>70</v>
      </c>
      <c r="CY93" s="2215"/>
      <c r="CZ93" s="2215"/>
      <c r="DA93" s="2215"/>
      <c r="DB93" s="2215"/>
      <c r="DC93" s="2216"/>
      <c r="DD93" s="2239" t="s">
        <v>148</v>
      </c>
      <c r="DE93" s="2210"/>
      <c r="DF93" s="2210"/>
      <c r="DG93" s="2210"/>
      <c r="DH93" s="2210"/>
      <c r="DI93" s="2211"/>
      <c r="DJ93" s="2214" t="s">
        <v>70</v>
      </c>
      <c r="DK93" s="2215"/>
      <c r="DL93" s="2215"/>
      <c r="DM93" s="2215"/>
      <c r="DN93" s="2215"/>
      <c r="DO93" s="2216"/>
      <c r="DP93" s="2239" t="s">
        <v>149</v>
      </c>
      <c r="DQ93" s="2210"/>
      <c r="DR93" s="2210"/>
      <c r="DS93" s="2210"/>
      <c r="DT93" s="2210"/>
      <c r="DU93" s="2211"/>
      <c r="DV93" s="2214" t="s">
        <v>70</v>
      </c>
      <c r="DW93" s="2215"/>
      <c r="DX93" s="2215"/>
      <c r="DY93" s="2215"/>
      <c r="DZ93" s="2215"/>
      <c r="EA93" s="2216"/>
    </row>
    <row r="94" spans="1:131" ht="33" customHeight="1" x14ac:dyDescent="0.25">
      <c r="B94" s="1428"/>
      <c r="C94" s="1429"/>
      <c r="D94" s="1430"/>
      <c r="E94" s="2220" t="s">
        <v>142</v>
      </c>
      <c r="F94" s="2221"/>
      <c r="G94" s="2221"/>
      <c r="H94" s="2221"/>
      <c r="I94" s="2222"/>
      <c r="J94" s="2223" t="str">
        <f>IF(data4!$R$5="適用なし","",data4!$Q$2)</f>
        <v/>
      </c>
      <c r="K94" s="2224"/>
      <c r="L94" s="2224"/>
      <c r="M94" s="2224"/>
      <c r="N94" s="2224"/>
      <c r="O94" s="2224"/>
      <c r="P94" s="2224"/>
      <c r="Q94" s="2224"/>
      <c r="R94" s="2224"/>
      <c r="S94" s="2224"/>
      <c r="T94" s="2224"/>
      <c r="U94" s="2224"/>
      <c r="V94" s="2224"/>
      <c r="W94" s="2224"/>
      <c r="X94" s="2225"/>
      <c r="Y94" s="1415"/>
      <c r="Z94" s="1416"/>
      <c r="AA94" s="2160"/>
      <c r="AB94" s="2161"/>
      <c r="AC94" s="2162"/>
      <c r="AD94" s="1420"/>
      <c r="AE94" s="1421"/>
      <c r="AF94" s="1421"/>
      <c r="AG94" s="1421"/>
      <c r="AH94" s="1421"/>
      <c r="AI94" s="1422"/>
      <c r="AJ94" s="2226" t="str">
        <f>IF(data4!$R$5="適用なし","",IF(data4!$N$2="","",data4!$N$2))</f>
        <v/>
      </c>
      <c r="AK94" s="1790"/>
      <c r="AL94" s="1790"/>
      <c r="AM94" s="1790"/>
      <c r="AN94" s="1790"/>
      <c r="AO94" s="2227"/>
      <c r="AP94" s="1420"/>
      <c r="AQ94" s="1421"/>
      <c r="AR94" s="1421"/>
      <c r="AS94" s="1421"/>
      <c r="AT94" s="1421"/>
      <c r="AU94" s="1422"/>
      <c r="AV94" s="2231">
        <f>data4!$CV$2</f>
        <v>0</v>
      </c>
      <c r="AW94" s="1793"/>
      <c r="AX94" s="1793"/>
      <c r="AY94" s="1793"/>
      <c r="AZ94" s="1793"/>
      <c r="BA94" s="2232"/>
      <c r="BB94" s="1420"/>
      <c r="BC94" s="1421"/>
      <c r="BD94" s="1421"/>
      <c r="BE94" s="1421"/>
      <c r="BF94" s="1421"/>
      <c r="BG94" s="1422"/>
      <c r="BH94" s="2231">
        <f>data4!$DE$2</f>
        <v>0</v>
      </c>
      <c r="BI94" s="1793"/>
      <c r="BJ94" s="1793"/>
      <c r="BK94" s="1793"/>
      <c r="BL94" s="1793"/>
      <c r="BM94" s="2232"/>
      <c r="BP94" s="2204"/>
      <c r="BQ94" s="2205"/>
      <c r="BR94" s="2206"/>
      <c r="BS94" s="2234" t="s">
        <v>142</v>
      </c>
      <c r="BT94" s="2235"/>
      <c r="BU94" s="2235"/>
      <c r="BV94" s="2235"/>
      <c r="BW94" s="2236"/>
      <c r="BX94" s="2175" t="str">
        <f>IF(data4!$R$5="適用なし","",data4!$Q$2)</f>
        <v/>
      </c>
      <c r="BY94" s="2176"/>
      <c r="BZ94" s="2176"/>
      <c r="CA94" s="2176"/>
      <c r="CB94" s="2176"/>
      <c r="CC94" s="2176"/>
      <c r="CD94" s="2176"/>
      <c r="CE94" s="2176"/>
      <c r="CF94" s="2176"/>
      <c r="CG94" s="2176"/>
      <c r="CH94" s="2176"/>
      <c r="CI94" s="2176"/>
      <c r="CJ94" s="2176"/>
      <c r="CK94" s="2176"/>
      <c r="CL94" s="2177"/>
      <c r="CM94" s="2183"/>
      <c r="CN94" s="2184"/>
      <c r="CO94" s="1571"/>
      <c r="CP94" s="1572"/>
      <c r="CQ94" s="1573"/>
      <c r="CR94" s="2212"/>
      <c r="CS94" s="2212"/>
      <c r="CT94" s="2212"/>
      <c r="CU94" s="2212"/>
      <c r="CV94" s="2212"/>
      <c r="CW94" s="2213"/>
      <c r="CX94" s="2237" t="str">
        <f>IF(data4!$R$5="適用なし","",IF(data4!$N$2="","",data4!$N$2))</f>
        <v/>
      </c>
      <c r="CY94" s="1790"/>
      <c r="CZ94" s="1790"/>
      <c r="DA94" s="1790"/>
      <c r="DB94" s="1790"/>
      <c r="DC94" s="2238"/>
      <c r="DD94" s="2240"/>
      <c r="DE94" s="2212"/>
      <c r="DF94" s="2212"/>
      <c r="DG94" s="2212"/>
      <c r="DH94" s="2212"/>
      <c r="DI94" s="2213"/>
      <c r="DJ94" s="2185">
        <f>data4!$CV$2</f>
        <v>0</v>
      </c>
      <c r="DK94" s="1793"/>
      <c r="DL94" s="1793"/>
      <c r="DM94" s="1793"/>
      <c r="DN94" s="1793"/>
      <c r="DO94" s="2186"/>
      <c r="DP94" s="2240"/>
      <c r="DQ94" s="2212"/>
      <c r="DR94" s="2212"/>
      <c r="DS94" s="2212"/>
      <c r="DT94" s="2212"/>
      <c r="DU94" s="2213"/>
      <c r="DV94" s="2185">
        <f>data4!$DE$2</f>
        <v>0</v>
      </c>
      <c r="DW94" s="1793"/>
      <c r="DX94" s="1793"/>
      <c r="DY94" s="1793"/>
      <c r="DZ94" s="1793"/>
      <c r="EA94" s="2186"/>
    </row>
    <row r="95" spans="1:131" ht="27.75" customHeight="1" x14ac:dyDescent="0.25">
      <c r="B95" s="1431"/>
      <c r="C95" s="1432"/>
      <c r="D95" s="1433"/>
      <c r="E95" s="2187" t="s">
        <v>122</v>
      </c>
      <c r="F95" s="2188"/>
      <c r="G95" s="2188"/>
      <c r="H95" s="2188"/>
      <c r="I95" s="2189"/>
      <c r="J95" s="2190" t="str">
        <f>DBCS(IF(data4!$R$5="適用なし","",data4!$T$2))</f>
        <v/>
      </c>
      <c r="K95" s="2191"/>
      <c r="L95" s="2191"/>
      <c r="M95" s="2191"/>
      <c r="N95" s="2191"/>
      <c r="O95" s="2191"/>
      <c r="P95" s="2191"/>
      <c r="Q95" s="2192" t="str">
        <f>DBCS(IF(data4!$R$5="適用なし","",data4!$U$2))</f>
        <v/>
      </c>
      <c r="R95" s="2192"/>
      <c r="S95" s="2192"/>
      <c r="T95" s="2192"/>
      <c r="U95" s="2192"/>
      <c r="V95" s="2192"/>
      <c r="W95" s="2192" t="str">
        <f>DBCS(IF(data4!$R$5="適用なし","",data4!$V$2))</f>
        <v/>
      </c>
      <c r="X95" s="2192"/>
      <c r="Y95" s="2192"/>
      <c r="Z95" s="2192"/>
      <c r="AA95" s="2192"/>
      <c r="AB95" s="2192"/>
      <c r="AC95" s="2193"/>
      <c r="AD95" s="1423"/>
      <c r="AE95" s="1424"/>
      <c r="AF95" s="1421"/>
      <c r="AG95" s="1421"/>
      <c r="AH95" s="1421"/>
      <c r="AI95" s="1422"/>
      <c r="AJ95" s="2228"/>
      <c r="AK95" s="2229"/>
      <c r="AL95" s="2229"/>
      <c r="AM95" s="2229"/>
      <c r="AN95" s="2229"/>
      <c r="AO95" s="2230"/>
      <c r="AP95" s="1420"/>
      <c r="AQ95" s="1421"/>
      <c r="AR95" s="1421"/>
      <c r="AS95" s="1421"/>
      <c r="AT95" s="1421"/>
      <c r="AU95" s="1422"/>
      <c r="AV95" s="2231"/>
      <c r="AW95" s="1793"/>
      <c r="AX95" s="1793"/>
      <c r="AY95" s="1793"/>
      <c r="AZ95" s="1793"/>
      <c r="BA95" s="2233"/>
      <c r="BB95" s="1423"/>
      <c r="BC95" s="1421"/>
      <c r="BD95" s="1421"/>
      <c r="BE95" s="1421"/>
      <c r="BF95" s="1421"/>
      <c r="BG95" s="1422"/>
      <c r="BH95" s="2231"/>
      <c r="BI95" s="1793"/>
      <c r="BJ95" s="1793"/>
      <c r="BK95" s="1793"/>
      <c r="BL95" s="1793"/>
      <c r="BM95" s="2232"/>
      <c r="BP95" s="2207"/>
      <c r="BQ95" s="2208"/>
      <c r="BR95" s="2209"/>
      <c r="BS95" s="2194" t="s">
        <v>122</v>
      </c>
      <c r="BT95" s="2195"/>
      <c r="BU95" s="2195"/>
      <c r="BV95" s="2195"/>
      <c r="BW95" s="2196"/>
      <c r="BX95" s="2197" t="str">
        <f>DBCS(IF(data4!$R$5="適用なし","",data4!$T$2))</f>
        <v/>
      </c>
      <c r="BY95" s="2198"/>
      <c r="BZ95" s="2198"/>
      <c r="CA95" s="2198"/>
      <c r="CB95" s="2198"/>
      <c r="CC95" s="2198"/>
      <c r="CD95" s="2198"/>
      <c r="CE95" s="2199" t="str">
        <f>DBCS(IF(data4!$R$5="適用なし","",data4!$U$2))</f>
        <v/>
      </c>
      <c r="CF95" s="2199"/>
      <c r="CG95" s="2199"/>
      <c r="CH95" s="2199"/>
      <c r="CI95" s="2199"/>
      <c r="CJ95" s="2199"/>
      <c r="CK95" s="2199" t="str">
        <f>DBCS(IF(data4!$R$5="適用なし","",data4!$V$2))</f>
        <v/>
      </c>
      <c r="CL95" s="2199"/>
      <c r="CM95" s="2199"/>
      <c r="CN95" s="2199"/>
      <c r="CO95" s="2199"/>
      <c r="CP95" s="2199"/>
      <c r="CQ95" s="2200"/>
      <c r="CR95" s="2212"/>
      <c r="CS95" s="2212"/>
      <c r="CT95" s="2212"/>
      <c r="CU95" s="2212"/>
      <c r="CV95" s="2212"/>
      <c r="CW95" s="2213"/>
      <c r="CX95" s="2237"/>
      <c r="CY95" s="1790"/>
      <c r="CZ95" s="1790"/>
      <c r="DA95" s="1790"/>
      <c r="DB95" s="1790"/>
      <c r="DC95" s="2238"/>
      <c r="DD95" s="2240"/>
      <c r="DE95" s="2212"/>
      <c r="DF95" s="2212"/>
      <c r="DG95" s="2212"/>
      <c r="DH95" s="2212"/>
      <c r="DI95" s="2213"/>
      <c r="DJ95" s="2185"/>
      <c r="DK95" s="1793"/>
      <c r="DL95" s="1793"/>
      <c r="DM95" s="1793"/>
      <c r="DN95" s="1793"/>
      <c r="DO95" s="2186"/>
      <c r="DP95" s="2240"/>
      <c r="DQ95" s="2212"/>
      <c r="DR95" s="2212"/>
      <c r="DS95" s="2212"/>
      <c r="DT95" s="2212"/>
      <c r="DU95" s="2213"/>
      <c r="DV95" s="2185"/>
      <c r="DW95" s="1793"/>
      <c r="DX95" s="1793"/>
      <c r="DY95" s="1793"/>
      <c r="DZ95" s="1793"/>
      <c r="EA95" s="2186"/>
    </row>
    <row r="96" spans="1:131" ht="15.75" customHeight="1" x14ac:dyDescent="0.25">
      <c r="B96" s="2252" t="s">
        <v>150</v>
      </c>
      <c r="C96" s="2252"/>
      <c r="D96" s="2254">
        <v>1</v>
      </c>
      <c r="E96" s="1407" t="s">
        <v>183</v>
      </c>
      <c r="F96" s="1408"/>
      <c r="G96" s="1408"/>
      <c r="H96" s="1408"/>
      <c r="I96" s="1408"/>
      <c r="J96" s="1410">
        <f>data4!$W$2</f>
        <v>0</v>
      </c>
      <c r="K96" s="1411"/>
      <c r="L96" s="1411"/>
      <c r="M96" s="1411"/>
      <c r="N96" s="1411"/>
      <c r="O96" s="1411"/>
      <c r="P96" s="1411"/>
      <c r="Q96" s="1411"/>
      <c r="R96" s="1411"/>
      <c r="S96" s="1411"/>
      <c r="T96" s="1411"/>
      <c r="U96" s="1411"/>
      <c r="V96" s="1411"/>
      <c r="W96" s="1411"/>
      <c r="X96" s="1412"/>
      <c r="Y96" s="1413" t="s">
        <v>144</v>
      </c>
      <c r="Z96" s="1414"/>
      <c r="AA96" s="2157">
        <f>data4!$CK$2</f>
        <v>0</v>
      </c>
      <c r="AB96" s="2158"/>
      <c r="AC96" s="2159"/>
      <c r="AD96" s="2255" t="s">
        <v>151</v>
      </c>
      <c r="AE96" s="2255"/>
      <c r="AF96" s="2256">
        <v>1</v>
      </c>
      <c r="AG96" s="1407" t="s">
        <v>183</v>
      </c>
      <c r="AH96" s="1408"/>
      <c r="AI96" s="1408"/>
      <c r="AJ96" s="1408"/>
      <c r="AK96" s="1409"/>
      <c r="AL96" s="2286">
        <f>data4!$AC$2</f>
        <v>0</v>
      </c>
      <c r="AM96" s="2287"/>
      <c r="AN96" s="2287"/>
      <c r="AO96" s="2287"/>
      <c r="AP96" s="2287"/>
      <c r="AQ96" s="2287"/>
      <c r="AR96" s="2287"/>
      <c r="AS96" s="2287"/>
      <c r="AT96" s="2287"/>
      <c r="AU96" s="2287"/>
      <c r="AV96" s="2287"/>
      <c r="AW96" s="2287"/>
      <c r="AX96" s="2287"/>
      <c r="AY96" s="2287"/>
      <c r="AZ96" s="2288"/>
      <c r="BA96" s="2251" t="s">
        <v>144</v>
      </c>
      <c r="BB96" s="2251"/>
      <c r="BC96" s="2157">
        <f>data4!$CQ$2</f>
        <v>0</v>
      </c>
      <c r="BD96" s="2158"/>
      <c r="BE96" s="2159"/>
      <c r="BF96" s="1457" t="s">
        <v>160</v>
      </c>
      <c r="BG96" s="1458"/>
      <c r="BH96" s="1458"/>
      <c r="BI96" s="1458"/>
      <c r="BJ96" s="1458"/>
      <c r="BK96" s="1458"/>
      <c r="BL96" s="1458"/>
      <c r="BM96" s="1459"/>
      <c r="BP96" s="2273" t="s">
        <v>150</v>
      </c>
      <c r="BQ96" s="2274"/>
      <c r="BR96" s="2279">
        <v>1</v>
      </c>
      <c r="BS96" s="2081" t="s">
        <v>193</v>
      </c>
      <c r="BT96" s="2082"/>
      <c r="BU96" s="2082"/>
      <c r="BV96" s="2082"/>
      <c r="BW96" s="2082"/>
      <c r="BX96" s="2178">
        <f>data4!$W$2</f>
        <v>0</v>
      </c>
      <c r="BY96" s="2179"/>
      <c r="BZ96" s="2179"/>
      <c r="CA96" s="2179"/>
      <c r="CB96" s="2179"/>
      <c r="CC96" s="2179"/>
      <c r="CD96" s="2179"/>
      <c r="CE96" s="2179"/>
      <c r="CF96" s="2179"/>
      <c r="CG96" s="2179"/>
      <c r="CH96" s="2179"/>
      <c r="CI96" s="2179"/>
      <c r="CJ96" s="2179"/>
      <c r="CK96" s="2179"/>
      <c r="CL96" s="2180"/>
      <c r="CM96" s="2181" t="s">
        <v>144</v>
      </c>
      <c r="CN96" s="2182"/>
      <c r="CO96" s="2171">
        <f>data4!$CK$2</f>
        <v>0</v>
      </c>
      <c r="CP96" s="2172"/>
      <c r="CQ96" s="2172"/>
      <c r="CR96" s="2273" t="s">
        <v>151</v>
      </c>
      <c r="CS96" s="2274"/>
      <c r="CT96" s="2279">
        <v>1</v>
      </c>
      <c r="CU96" s="2081" t="s">
        <v>193</v>
      </c>
      <c r="CV96" s="2082"/>
      <c r="CW96" s="2082"/>
      <c r="CX96" s="2082"/>
      <c r="CY96" s="2082"/>
      <c r="CZ96" s="2178">
        <f>data4!$AC$2</f>
        <v>0</v>
      </c>
      <c r="DA96" s="2179"/>
      <c r="DB96" s="2179"/>
      <c r="DC96" s="2179"/>
      <c r="DD96" s="2179"/>
      <c r="DE96" s="2179"/>
      <c r="DF96" s="2179"/>
      <c r="DG96" s="2179"/>
      <c r="DH96" s="2179"/>
      <c r="DI96" s="2179"/>
      <c r="DJ96" s="2179"/>
      <c r="DK96" s="2179"/>
      <c r="DL96" s="2179"/>
      <c r="DM96" s="2179"/>
      <c r="DN96" s="2180"/>
      <c r="DO96" s="2181" t="s">
        <v>144</v>
      </c>
      <c r="DP96" s="2182"/>
      <c r="DQ96" s="2171">
        <f>data4!$CQ$2</f>
        <v>0</v>
      </c>
      <c r="DR96" s="2172"/>
      <c r="DS96" s="2173"/>
      <c r="DT96" s="1401" t="s">
        <v>160</v>
      </c>
      <c r="DU96" s="1402"/>
      <c r="DV96" s="1402"/>
      <c r="DW96" s="1402"/>
      <c r="DX96" s="1402"/>
      <c r="DY96" s="1402"/>
      <c r="DZ96" s="1402"/>
      <c r="EA96" s="1403"/>
    </row>
    <row r="97" spans="1:131" ht="33" customHeight="1" x14ac:dyDescent="0.25">
      <c r="B97" s="2252"/>
      <c r="C97" s="2252"/>
      <c r="D97" s="2254"/>
      <c r="E97" s="2220" t="s">
        <v>142</v>
      </c>
      <c r="F97" s="2221"/>
      <c r="G97" s="2221"/>
      <c r="H97" s="2221"/>
      <c r="I97" s="2221"/>
      <c r="J97" s="2223">
        <f>data4!$AG$2</f>
        <v>0</v>
      </c>
      <c r="K97" s="2224"/>
      <c r="L97" s="2224"/>
      <c r="M97" s="2224"/>
      <c r="N97" s="2224"/>
      <c r="O97" s="2224"/>
      <c r="P97" s="2224"/>
      <c r="Q97" s="2224"/>
      <c r="R97" s="2224"/>
      <c r="S97" s="2224"/>
      <c r="T97" s="2224"/>
      <c r="U97" s="2224"/>
      <c r="V97" s="2224"/>
      <c r="W97" s="2224"/>
      <c r="X97" s="2225"/>
      <c r="Y97" s="1415"/>
      <c r="Z97" s="1416"/>
      <c r="AA97" s="2160"/>
      <c r="AB97" s="2161"/>
      <c r="AC97" s="2162"/>
      <c r="AD97" s="2255"/>
      <c r="AE97" s="2255"/>
      <c r="AF97" s="2257"/>
      <c r="AG97" s="2220" t="s">
        <v>142</v>
      </c>
      <c r="AH97" s="2221"/>
      <c r="AI97" s="2221"/>
      <c r="AJ97" s="2221"/>
      <c r="AK97" s="2222"/>
      <c r="AL97" s="2265">
        <f>data4!$AM$2</f>
        <v>0</v>
      </c>
      <c r="AM97" s="2266"/>
      <c r="AN97" s="2266"/>
      <c r="AO97" s="2266"/>
      <c r="AP97" s="2266"/>
      <c r="AQ97" s="2266"/>
      <c r="AR97" s="2266"/>
      <c r="AS97" s="2266"/>
      <c r="AT97" s="2266"/>
      <c r="AU97" s="2266"/>
      <c r="AV97" s="2266"/>
      <c r="AW97" s="2266"/>
      <c r="AX97" s="2266"/>
      <c r="AY97" s="2266"/>
      <c r="AZ97" s="2267"/>
      <c r="BA97" s="2251"/>
      <c r="BB97" s="2251"/>
      <c r="BC97" s="2160"/>
      <c r="BD97" s="2161"/>
      <c r="BE97" s="2162"/>
      <c r="BF97" s="1460"/>
      <c r="BG97" s="1461"/>
      <c r="BH97" s="1461"/>
      <c r="BI97" s="1461"/>
      <c r="BJ97" s="1461"/>
      <c r="BK97" s="1461"/>
      <c r="BL97" s="1461"/>
      <c r="BM97" s="1462"/>
      <c r="BP97" s="2275"/>
      <c r="BQ97" s="2276"/>
      <c r="BR97" s="2280"/>
      <c r="BS97" s="2234" t="s">
        <v>142</v>
      </c>
      <c r="BT97" s="2235"/>
      <c r="BU97" s="2235"/>
      <c r="BV97" s="2235"/>
      <c r="BW97" s="2235"/>
      <c r="BX97" s="2175">
        <f>data4!$AG$2</f>
        <v>0</v>
      </c>
      <c r="BY97" s="2176"/>
      <c r="BZ97" s="2176"/>
      <c r="CA97" s="2176"/>
      <c r="CB97" s="2176"/>
      <c r="CC97" s="2176"/>
      <c r="CD97" s="2176"/>
      <c r="CE97" s="2176"/>
      <c r="CF97" s="2176"/>
      <c r="CG97" s="2176"/>
      <c r="CH97" s="2176"/>
      <c r="CI97" s="2176"/>
      <c r="CJ97" s="2176"/>
      <c r="CK97" s="2176"/>
      <c r="CL97" s="2177"/>
      <c r="CM97" s="2183"/>
      <c r="CN97" s="2184"/>
      <c r="CO97" s="1571"/>
      <c r="CP97" s="1572"/>
      <c r="CQ97" s="1572"/>
      <c r="CR97" s="2275"/>
      <c r="CS97" s="2276"/>
      <c r="CT97" s="2280"/>
      <c r="CU97" s="2234" t="s">
        <v>142</v>
      </c>
      <c r="CV97" s="2235"/>
      <c r="CW97" s="2235"/>
      <c r="CX97" s="2235"/>
      <c r="CY97" s="2235"/>
      <c r="CZ97" s="2175">
        <f>data4!$AM$2</f>
        <v>0</v>
      </c>
      <c r="DA97" s="2176"/>
      <c r="DB97" s="2176"/>
      <c r="DC97" s="2176"/>
      <c r="DD97" s="2176"/>
      <c r="DE97" s="2176"/>
      <c r="DF97" s="2176"/>
      <c r="DG97" s="2176"/>
      <c r="DH97" s="2176"/>
      <c r="DI97" s="2176"/>
      <c r="DJ97" s="2176"/>
      <c r="DK97" s="2176"/>
      <c r="DL97" s="2176"/>
      <c r="DM97" s="2176"/>
      <c r="DN97" s="2177"/>
      <c r="DO97" s="2183"/>
      <c r="DP97" s="2184"/>
      <c r="DQ97" s="1571"/>
      <c r="DR97" s="1572"/>
      <c r="DS97" s="1573"/>
      <c r="DT97" s="1404"/>
      <c r="DU97" s="1405"/>
      <c r="DV97" s="1405"/>
      <c r="DW97" s="1405"/>
      <c r="DX97" s="1405"/>
      <c r="DY97" s="1405"/>
      <c r="DZ97" s="1405"/>
      <c r="EA97" s="1406"/>
    </row>
    <row r="98" spans="1:131" ht="27.75" customHeight="1" x14ac:dyDescent="0.25">
      <c r="B98" s="2252"/>
      <c r="C98" s="2252"/>
      <c r="D98" s="2254"/>
      <c r="E98" s="2271" t="s">
        <v>122</v>
      </c>
      <c r="F98" s="2272"/>
      <c r="G98" s="2272"/>
      <c r="H98" s="2272"/>
      <c r="I98" s="2272"/>
      <c r="J98" s="2190" t="str">
        <f>DBCS(data4!$AW$2)</f>
        <v/>
      </c>
      <c r="K98" s="2191"/>
      <c r="L98" s="2191"/>
      <c r="M98" s="2191"/>
      <c r="N98" s="2191"/>
      <c r="O98" s="2191"/>
      <c r="P98" s="2191"/>
      <c r="Q98" s="1960" t="str">
        <f>DBCS(data4!$BG$2)</f>
        <v/>
      </c>
      <c r="R98" s="1960"/>
      <c r="S98" s="1960"/>
      <c r="T98" s="1960"/>
      <c r="U98" s="1960"/>
      <c r="V98" s="1960"/>
      <c r="W98" s="1960" t="str">
        <f>DBCS(data4!$BQ$2)</f>
        <v/>
      </c>
      <c r="X98" s="1960"/>
      <c r="Y98" s="1960"/>
      <c r="Z98" s="1960"/>
      <c r="AA98" s="1960"/>
      <c r="AB98" s="1960"/>
      <c r="AC98" s="2284"/>
      <c r="AD98" s="2255"/>
      <c r="AE98" s="2255"/>
      <c r="AF98" s="2258"/>
      <c r="AG98" s="2271" t="s">
        <v>122</v>
      </c>
      <c r="AH98" s="2272"/>
      <c r="AI98" s="2272"/>
      <c r="AJ98" s="2272"/>
      <c r="AK98" s="2285"/>
      <c r="AL98" s="2190" t="str">
        <f>DBCS(data4!$BC$2)</f>
        <v/>
      </c>
      <c r="AM98" s="2191"/>
      <c r="AN98" s="2191"/>
      <c r="AO98" s="2191"/>
      <c r="AP98" s="2191"/>
      <c r="AQ98" s="2191"/>
      <c r="AR98" s="2191"/>
      <c r="AS98" s="1960" t="str">
        <f>DBCS(data4!$BM$2)</f>
        <v/>
      </c>
      <c r="AT98" s="1960"/>
      <c r="AU98" s="1960"/>
      <c r="AV98" s="1960"/>
      <c r="AW98" s="1960"/>
      <c r="AX98" s="1960"/>
      <c r="AY98" s="1960" t="str">
        <f>DBCS(data4!$BW$2)</f>
        <v/>
      </c>
      <c r="AZ98" s="1960"/>
      <c r="BA98" s="1960"/>
      <c r="BB98" s="1960"/>
      <c r="BC98" s="2241"/>
      <c r="BD98" s="2241"/>
      <c r="BE98" s="2242"/>
      <c r="BF98" s="2247" t="str">
        <f>IF(data4!$BA$2=0,"","（1）")</f>
        <v/>
      </c>
      <c r="BG98" s="2248"/>
      <c r="BH98" s="2248"/>
      <c r="BI98" s="31"/>
      <c r="BJ98" s="31"/>
      <c r="BK98" s="31"/>
      <c r="BL98" s="31"/>
      <c r="BM98" s="32"/>
      <c r="BP98" s="2275"/>
      <c r="BQ98" s="2276"/>
      <c r="BR98" s="2281"/>
      <c r="BS98" s="2243" t="s">
        <v>122</v>
      </c>
      <c r="BT98" s="2244"/>
      <c r="BU98" s="2244"/>
      <c r="BV98" s="2244"/>
      <c r="BW98" s="2244"/>
      <c r="BX98" s="2197" t="str">
        <f>DBCS(data4!$AW$2)</f>
        <v/>
      </c>
      <c r="BY98" s="2198"/>
      <c r="BZ98" s="2198"/>
      <c r="CA98" s="2198"/>
      <c r="CB98" s="2198"/>
      <c r="CC98" s="2198"/>
      <c r="CD98" s="2198"/>
      <c r="CE98" s="1492" t="str">
        <f>DBCS(data4!$BG$2)</f>
        <v/>
      </c>
      <c r="CF98" s="1492"/>
      <c r="CG98" s="1492"/>
      <c r="CH98" s="1492"/>
      <c r="CI98" s="1492"/>
      <c r="CJ98" s="1492"/>
      <c r="CK98" s="1492" t="str">
        <f>DBCS(data4!$BQ$2)</f>
        <v/>
      </c>
      <c r="CL98" s="1492"/>
      <c r="CM98" s="1492"/>
      <c r="CN98" s="1492"/>
      <c r="CO98" s="1492"/>
      <c r="CP98" s="1492"/>
      <c r="CQ98" s="2245"/>
      <c r="CR98" s="2275"/>
      <c r="CS98" s="2276"/>
      <c r="CT98" s="2281"/>
      <c r="CU98" s="2243" t="s">
        <v>122</v>
      </c>
      <c r="CV98" s="2244"/>
      <c r="CW98" s="2244"/>
      <c r="CX98" s="2244"/>
      <c r="CY98" s="2246"/>
      <c r="CZ98" s="2197" t="str">
        <f>DBCS(data4!$BC$2)</f>
        <v/>
      </c>
      <c r="DA98" s="2198"/>
      <c r="DB98" s="2198"/>
      <c r="DC98" s="2198"/>
      <c r="DD98" s="2198"/>
      <c r="DE98" s="2198"/>
      <c r="DF98" s="2198"/>
      <c r="DG98" s="1492" t="str">
        <f>DBCS(data4!$BM$2)</f>
        <v/>
      </c>
      <c r="DH98" s="1492"/>
      <c r="DI98" s="1492"/>
      <c r="DJ98" s="1492"/>
      <c r="DK98" s="1492"/>
      <c r="DL98" s="1492"/>
      <c r="DM98" s="1492" t="str">
        <f>DBCS(data4!$BW$2)</f>
        <v/>
      </c>
      <c r="DN98" s="1492"/>
      <c r="DO98" s="1492"/>
      <c r="DP98" s="1492"/>
      <c r="DQ98" s="1492"/>
      <c r="DR98" s="1492"/>
      <c r="DS98" s="1493"/>
      <c r="DT98" s="2217" t="str">
        <f>IF(data4!$BA$2=0,"","（1）")</f>
        <v/>
      </c>
      <c r="DU98" s="2218"/>
      <c r="DV98" s="2218"/>
      <c r="DW98" s="37"/>
      <c r="DX98" s="37"/>
      <c r="DY98" s="37"/>
      <c r="DZ98" s="37"/>
      <c r="EA98" s="38"/>
    </row>
    <row r="99" spans="1:131" ht="15.75" customHeight="1" x14ac:dyDescent="0.25">
      <c r="B99" s="2252"/>
      <c r="C99" s="2252"/>
      <c r="D99" s="2254">
        <v>2</v>
      </c>
      <c r="E99" s="1407" t="s">
        <v>183</v>
      </c>
      <c r="F99" s="1408"/>
      <c r="G99" s="1408"/>
      <c r="H99" s="1408"/>
      <c r="I99" s="1409"/>
      <c r="J99" s="2269">
        <f>data4!$X$2</f>
        <v>0</v>
      </c>
      <c r="K99" s="2269"/>
      <c r="L99" s="2269"/>
      <c r="M99" s="2269"/>
      <c r="N99" s="2269"/>
      <c r="O99" s="2269"/>
      <c r="P99" s="2269"/>
      <c r="Q99" s="2269"/>
      <c r="R99" s="2269"/>
      <c r="S99" s="2269"/>
      <c r="T99" s="2269"/>
      <c r="U99" s="2269"/>
      <c r="V99" s="2269"/>
      <c r="W99" s="2269"/>
      <c r="X99" s="2269"/>
      <c r="Y99" s="1413" t="s">
        <v>144</v>
      </c>
      <c r="Z99" s="1414"/>
      <c r="AA99" s="2157">
        <f>data4!$CL$2</f>
        <v>0</v>
      </c>
      <c r="AB99" s="2158"/>
      <c r="AC99" s="2159"/>
      <c r="AD99" s="2255"/>
      <c r="AE99" s="2255"/>
      <c r="AF99" s="2256">
        <v>2</v>
      </c>
      <c r="AG99" s="1407" t="s">
        <v>183</v>
      </c>
      <c r="AH99" s="1408"/>
      <c r="AI99" s="1408"/>
      <c r="AJ99" s="1408"/>
      <c r="AK99" s="1409"/>
      <c r="AL99" s="2286">
        <f>data4!$AD$2</f>
        <v>0</v>
      </c>
      <c r="AM99" s="2287"/>
      <c r="AN99" s="2287"/>
      <c r="AO99" s="2287"/>
      <c r="AP99" s="2287"/>
      <c r="AQ99" s="2287"/>
      <c r="AR99" s="2287"/>
      <c r="AS99" s="2287"/>
      <c r="AT99" s="2287"/>
      <c r="AU99" s="2287"/>
      <c r="AV99" s="2287"/>
      <c r="AW99" s="2287"/>
      <c r="AX99" s="2287"/>
      <c r="AY99" s="2287"/>
      <c r="AZ99" s="2288"/>
      <c r="BA99" s="2251" t="s">
        <v>144</v>
      </c>
      <c r="BB99" s="2251"/>
      <c r="BC99" s="2157">
        <f>data4!$CR$2</f>
        <v>0</v>
      </c>
      <c r="BD99" s="2158"/>
      <c r="BE99" s="2159"/>
      <c r="BF99" s="33"/>
      <c r="BG99" s="1387" t="str">
        <f>IF(data4!$BA$2="","",data4!$BA$2)</f>
        <v/>
      </c>
      <c r="BH99" s="1387"/>
      <c r="BI99" s="1387" t="str">
        <f>IF(data4!$BK$2="","",data4!$BK$2)</f>
        <v/>
      </c>
      <c r="BJ99" s="1387"/>
      <c r="BK99" s="1387" t="str">
        <f>IF(data4!$BU$2="","",data4!$BU$2)</f>
        <v/>
      </c>
      <c r="BL99" s="1387"/>
      <c r="BM99" s="34"/>
      <c r="BP99" s="2275"/>
      <c r="BQ99" s="2276"/>
      <c r="BR99" s="2279">
        <v>2</v>
      </c>
      <c r="BS99" s="2081" t="s">
        <v>193</v>
      </c>
      <c r="BT99" s="2082"/>
      <c r="BU99" s="2082"/>
      <c r="BV99" s="2082"/>
      <c r="BW99" s="2082"/>
      <c r="BX99" s="2178">
        <f>data4!$X$2</f>
        <v>0</v>
      </c>
      <c r="BY99" s="2179"/>
      <c r="BZ99" s="2179"/>
      <c r="CA99" s="2179"/>
      <c r="CB99" s="2179"/>
      <c r="CC99" s="2179"/>
      <c r="CD99" s="2179"/>
      <c r="CE99" s="2179"/>
      <c r="CF99" s="2179"/>
      <c r="CG99" s="2179"/>
      <c r="CH99" s="2179"/>
      <c r="CI99" s="2179"/>
      <c r="CJ99" s="2179"/>
      <c r="CK99" s="2179"/>
      <c r="CL99" s="2180"/>
      <c r="CM99" s="2181" t="s">
        <v>144</v>
      </c>
      <c r="CN99" s="2182"/>
      <c r="CO99" s="2171">
        <f>data4!$CL$2</f>
        <v>0</v>
      </c>
      <c r="CP99" s="2172"/>
      <c r="CQ99" s="2172"/>
      <c r="CR99" s="2275"/>
      <c r="CS99" s="2276"/>
      <c r="CT99" s="2279">
        <v>2</v>
      </c>
      <c r="CU99" s="2081" t="s">
        <v>193</v>
      </c>
      <c r="CV99" s="2082"/>
      <c r="CW99" s="2082"/>
      <c r="CX99" s="2082"/>
      <c r="CY99" s="2082"/>
      <c r="CZ99" s="2355">
        <f>data4!$AD$2</f>
        <v>0</v>
      </c>
      <c r="DA99" s="2269"/>
      <c r="DB99" s="2269"/>
      <c r="DC99" s="2269"/>
      <c r="DD99" s="2269"/>
      <c r="DE99" s="2269"/>
      <c r="DF99" s="2269"/>
      <c r="DG99" s="2269"/>
      <c r="DH99" s="2269"/>
      <c r="DI99" s="2269"/>
      <c r="DJ99" s="2269"/>
      <c r="DK99" s="2269"/>
      <c r="DL99" s="2269"/>
      <c r="DM99" s="2269"/>
      <c r="DN99" s="2356"/>
      <c r="DO99" s="2249" t="s">
        <v>144</v>
      </c>
      <c r="DP99" s="2250"/>
      <c r="DQ99" s="1574">
        <f>data4!$CR$2</f>
        <v>0</v>
      </c>
      <c r="DR99" s="1575"/>
      <c r="DS99" s="2091"/>
      <c r="DT99" s="39"/>
      <c r="DU99" s="1387" t="str">
        <f>IF(data4!$BA$2="","",data4!$BA$2)</f>
        <v/>
      </c>
      <c r="DV99" s="1387"/>
      <c r="DW99" s="1387" t="str">
        <f>IF(data4!$BK$2="","",data4!$BK$2)</f>
        <v/>
      </c>
      <c r="DX99" s="1387"/>
      <c r="DY99" s="1387" t="str">
        <f>IF(data4!$BU$2="","",data4!$BU$2)</f>
        <v/>
      </c>
      <c r="DZ99" s="1387"/>
      <c r="EA99" s="40"/>
    </row>
    <row r="100" spans="1:131" ht="33" customHeight="1" x14ac:dyDescent="0.25">
      <c r="B100" s="2252"/>
      <c r="C100" s="2252"/>
      <c r="D100" s="2254"/>
      <c r="E100" s="2220" t="s">
        <v>142</v>
      </c>
      <c r="F100" s="2221"/>
      <c r="G100" s="2221"/>
      <c r="H100" s="2221"/>
      <c r="I100" s="2222"/>
      <c r="J100" s="2259">
        <f>data4!$AH$2</f>
        <v>0</v>
      </c>
      <c r="K100" s="2259"/>
      <c r="L100" s="2259"/>
      <c r="M100" s="2259"/>
      <c r="N100" s="2259"/>
      <c r="O100" s="2259"/>
      <c r="P100" s="2259"/>
      <c r="Q100" s="2259"/>
      <c r="R100" s="2259"/>
      <c r="S100" s="2259"/>
      <c r="T100" s="2259"/>
      <c r="U100" s="2259"/>
      <c r="V100" s="2259"/>
      <c r="W100" s="2259"/>
      <c r="X100" s="2259"/>
      <c r="Y100" s="2270"/>
      <c r="Z100" s="2263"/>
      <c r="AA100" s="2089"/>
      <c r="AB100" s="1575"/>
      <c r="AC100" s="2090"/>
      <c r="AD100" s="2255"/>
      <c r="AE100" s="2255"/>
      <c r="AF100" s="2257"/>
      <c r="AG100" s="2260" t="s">
        <v>142</v>
      </c>
      <c r="AH100" s="2261"/>
      <c r="AI100" s="2261"/>
      <c r="AJ100" s="2261"/>
      <c r="AK100" s="2262"/>
      <c r="AL100" s="2265">
        <f>data4!$AN$2</f>
        <v>0</v>
      </c>
      <c r="AM100" s="2266"/>
      <c r="AN100" s="2266"/>
      <c r="AO100" s="2266"/>
      <c r="AP100" s="2266"/>
      <c r="AQ100" s="2266"/>
      <c r="AR100" s="2266"/>
      <c r="AS100" s="2266"/>
      <c r="AT100" s="2266"/>
      <c r="AU100" s="2266"/>
      <c r="AV100" s="2266"/>
      <c r="AW100" s="2266"/>
      <c r="AX100" s="2266"/>
      <c r="AY100" s="2266"/>
      <c r="AZ100" s="2267"/>
      <c r="BA100" s="2251"/>
      <c r="BB100" s="2251"/>
      <c r="BC100" s="2160"/>
      <c r="BD100" s="2161"/>
      <c r="BE100" s="2162"/>
      <c r="BF100" s="2290" t="str">
        <f>IF(data4!$BB$2=0,"","（2）")</f>
        <v/>
      </c>
      <c r="BG100" s="1874"/>
      <c r="BH100" s="1874"/>
      <c r="BI100" s="5"/>
      <c r="BJ100" s="5"/>
      <c r="BK100" s="5"/>
      <c r="BL100" s="5"/>
      <c r="BM100" s="34"/>
      <c r="BP100" s="2275"/>
      <c r="BQ100" s="2276"/>
      <c r="BR100" s="2280"/>
      <c r="BS100" s="2234" t="s">
        <v>142</v>
      </c>
      <c r="BT100" s="2235"/>
      <c r="BU100" s="2235"/>
      <c r="BV100" s="2235"/>
      <c r="BW100" s="2235"/>
      <c r="BX100" s="2175">
        <f>data4!$AH$2</f>
        <v>0</v>
      </c>
      <c r="BY100" s="2176"/>
      <c r="BZ100" s="2176"/>
      <c r="CA100" s="2176"/>
      <c r="CB100" s="2176"/>
      <c r="CC100" s="2176"/>
      <c r="CD100" s="2176"/>
      <c r="CE100" s="2176"/>
      <c r="CF100" s="2176"/>
      <c r="CG100" s="2176"/>
      <c r="CH100" s="2176"/>
      <c r="CI100" s="2176"/>
      <c r="CJ100" s="2176"/>
      <c r="CK100" s="2176"/>
      <c r="CL100" s="2177"/>
      <c r="CM100" s="2183"/>
      <c r="CN100" s="2184"/>
      <c r="CO100" s="1571"/>
      <c r="CP100" s="1572"/>
      <c r="CQ100" s="1572"/>
      <c r="CR100" s="2275"/>
      <c r="CS100" s="2276"/>
      <c r="CT100" s="2280"/>
      <c r="CU100" s="2234" t="s">
        <v>142</v>
      </c>
      <c r="CV100" s="2235"/>
      <c r="CW100" s="2235"/>
      <c r="CX100" s="2235"/>
      <c r="CY100" s="2235"/>
      <c r="CZ100" s="2175">
        <f>data4!$AN$2</f>
        <v>0</v>
      </c>
      <c r="DA100" s="2176"/>
      <c r="DB100" s="2176"/>
      <c r="DC100" s="2176"/>
      <c r="DD100" s="2176"/>
      <c r="DE100" s="2176"/>
      <c r="DF100" s="2176"/>
      <c r="DG100" s="2176"/>
      <c r="DH100" s="2176"/>
      <c r="DI100" s="2176"/>
      <c r="DJ100" s="2176"/>
      <c r="DK100" s="2176"/>
      <c r="DL100" s="2176"/>
      <c r="DM100" s="2176"/>
      <c r="DN100" s="2177"/>
      <c r="DO100" s="2183"/>
      <c r="DP100" s="2184"/>
      <c r="DQ100" s="1571"/>
      <c r="DR100" s="1572"/>
      <c r="DS100" s="1573"/>
      <c r="DT100" s="2219" t="str">
        <f>IF(data4!$BB$2=0,"","（2）")</f>
        <v/>
      </c>
      <c r="DU100" s="1874"/>
      <c r="DV100" s="1874"/>
      <c r="DW100" s="5"/>
      <c r="DX100" s="5"/>
      <c r="DY100" s="5"/>
      <c r="DZ100" s="5"/>
      <c r="EA100" s="40"/>
    </row>
    <row r="101" spans="1:131" ht="27.75" customHeight="1" x14ac:dyDescent="0.25">
      <c r="B101" s="2252"/>
      <c r="C101" s="2252"/>
      <c r="D101" s="2254"/>
      <c r="E101" s="2271" t="s">
        <v>122</v>
      </c>
      <c r="F101" s="2272"/>
      <c r="G101" s="2272"/>
      <c r="H101" s="2272"/>
      <c r="I101" s="2285"/>
      <c r="J101" s="2190" t="str">
        <f>DBCS(data4!$AX$2)</f>
        <v/>
      </c>
      <c r="K101" s="2191"/>
      <c r="L101" s="2191"/>
      <c r="M101" s="2191"/>
      <c r="N101" s="2191"/>
      <c r="O101" s="2191"/>
      <c r="P101" s="2191"/>
      <c r="Q101" s="1960" t="str">
        <f>DBCS(data4!$BH$2)</f>
        <v/>
      </c>
      <c r="R101" s="1960"/>
      <c r="S101" s="1960"/>
      <c r="T101" s="1960"/>
      <c r="U101" s="1960"/>
      <c r="V101" s="1960"/>
      <c r="W101" s="1960" t="str">
        <f>DBCS(data4!$BR$2)</f>
        <v/>
      </c>
      <c r="X101" s="1960"/>
      <c r="Y101" s="1960"/>
      <c r="Z101" s="1960"/>
      <c r="AA101" s="1960"/>
      <c r="AB101" s="1960"/>
      <c r="AC101" s="2284"/>
      <c r="AD101" s="2255"/>
      <c r="AE101" s="2255"/>
      <c r="AF101" s="2258"/>
      <c r="AG101" s="2271" t="s">
        <v>122</v>
      </c>
      <c r="AH101" s="2272"/>
      <c r="AI101" s="2272"/>
      <c r="AJ101" s="2272"/>
      <c r="AK101" s="2285"/>
      <c r="AL101" s="2190" t="str">
        <f>DBCS(data4!$BD$2)</f>
        <v/>
      </c>
      <c r="AM101" s="2191"/>
      <c r="AN101" s="2191"/>
      <c r="AO101" s="2191"/>
      <c r="AP101" s="2191"/>
      <c r="AQ101" s="2191"/>
      <c r="AR101" s="2191"/>
      <c r="AS101" s="1960" t="str">
        <f>DBCS(data4!$BN$2)</f>
        <v/>
      </c>
      <c r="AT101" s="1960"/>
      <c r="AU101" s="1960"/>
      <c r="AV101" s="1960"/>
      <c r="AW101" s="1960"/>
      <c r="AX101" s="1960"/>
      <c r="AY101" s="1960" t="str">
        <f>DBCS(data4!$BX$2)</f>
        <v/>
      </c>
      <c r="AZ101" s="1960"/>
      <c r="BA101" s="1960"/>
      <c r="BB101" s="1960"/>
      <c r="BC101" s="2241"/>
      <c r="BD101" s="2241"/>
      <c r="BE101" s="2242"/>
      <c r="BF101" s="327"/>
      <c r="BG101" s="1387" t="str">
        <f>IF(data4!$BB$2="","",data4!$BB$2)</f>
        <v/>
      </c>
      <c r="BH101" s="1387"/>
      <c r="BI101" s="1387" t="str">
        <f>IF(data4!$BL$2="","",data4!$BL$2)</f>
        <v/>
      </c>
      <c r="BJ101" s="1387"/>
      <c r="BK101" s="1387" t="str">
        <f>IF(data4!$BV$2="","",data4!$BV$2)</f>
        <v/>
      </c>
      <c r="BL101" s="1387"/>
      <c r="BM101" s="34"/>
      <c r="BP101" s="2275"/>
      <c r="BQ101" s="2276"/>
      <c r="BR101" s="2281"/>
      <c r="BS101" s="2243" t="s">
        <v>122</v>
      </c>
      <c r="BT101" s="2244"/>
      <c r="BU101" s="2244"/>
      <c r="BV101" s="2244"/>
      <c r="BW101" s="2244"/>
      <c r="BX101" s="2197" t="str">
        <f>DBCS(data4!$AX$2)</f>
        <v/>
      </c>
      <c r="BY101" s="2198"/>
      <c r="BZ101" s="2198"/>
      <c r="CA101" s="2198"/>
      <c r="CB101" s="2198"/>
      <c r="CC101" s="2198"/>
      <c r="CD101" s="2198"/>
      <c r="CE101" s="1492" t="str">
        <f>DBCS(data4!$BH$2)</f>
        <v/>
      </c>
      <c r="CF101" s="1492"/>
      <c r="CG101" s="1492"/>
      <c r="CH101" s="1492"/>
      <c r="CI101" s="1492"/>
      <c r="CJ101" s="1492"/>
      <c r="CK101" s="1492" t="str">
        <f>DBCS(data4!$BR$2)</f>
        <v/>
      </c>
      <c r="CL101" s="1492"/>
      <c r="CM101" s="1492"/>
      <c r="CN101" s="1492"/>
      <c r="CO101" s="1492"/>
      <c r="CP101" s="1492"/>
      <c r="CQ101" s="2245"/>
      <c r="CR101" s="2275"/>
      <c r="CS101" s="2276"/>
      <c r="CT101" s="2281"/>
      <c r="CU101" s="2243" t="s">
        <v>122</v>
      </c>
      <c r="CV101" s="2244"/>
      <c r="CW101" s="2244"/>
      <c r="CX101" s="2244"/>
      <c r="CY101" s="2246"/>
      <c r="CZ101" s="2197" t="str">
        <f>DBCS(data4!$BD$2)</f>
        <v/>
      </c>
      <c r="DA101" s="2198"/>
      <c r="DB101" s="2198"/>
      <c r="DC101" s="2198"/>
      <c r="DD101" s="2198"/>
      <c r="DE101" s="2198"/>
      <c r="DF101" s="2198"/>
      <c r="DG101" s="1492" t="str">
        <f>DBCS(data4!$BN$2)</f>
        <v/>
      </c>
      <c r="DH101" s="1492"/>
      <c r="DI101" s="1492"/>
      <c r="DJ101" s="1492"/>
      <c r="DK101" s="1492"/>
      <c r="DL101" s="1492"/>
      <c r="DM101" s="1492" t="str">
        <f>DBCS(data4!$BX$2)</f>
        <v/>
      </c>
      <c r="DN101" s="1492"/>
      <c r="DO101" s="1492"/>
      <c r="DP101" s="1492"/>
      <c r="DQ101" s="1492"/>
      <c r="DR101" s="1492"/>
      <c r="DS101" s="1493"/>
      <c r="DT101" s="328"/>
      <c r="DU101" s="1387" t="str">
        <f>IF(data4!$BB$2="","",data4!$BB$2)</f>
        <v/>
      </c>
      <c r="DV101" s="1387"/>
      <c r="DW101" s="1387" t="str">
        <f>IF(data4!$BL$2="","",data4!$BL$2)</f>
        <v/>
      </c>
      <c r="DX101" s="1387"/>
      <c r="DY101" s="1387" t="str">
        <f>IF(data4!$BV$2="","",data4!$BV$2)</f>
        <v/>
      </c>
      <c r="DZ101" s="1387"/>
      <c r="EA101" s="40"/>
    </row>
    <row r="102" spans="1:131" ht="15.75" customHeight="1" x14ac:dyDescent="0.25">
      <c r="B102" s="2252"/>
      <c r="C102" s="2252"/>
      <c r="D102" s="2254">
        <v>3</v>
      </c>
      <c r="E102" s="1407" t="s">
        <v>183</v>
      </c>
      <c r="F102" s="1408"/>
      <c r="G102" s="1408"/>
      <c r="H102" s="1408"/>
      <c r="I102" s="1409"/>
      <c r="J102" s="1410">
        <f>data4!$Y$2</f>
        <v>0</v>
      </c>
      <c r="K102" s="1411"/>
      <c r="L102" s="1411"/>
      <c r="M102" s="1411"/>
      <c r="N102" s="1411"/>
      <c r="O102" s="1411"/>
      <c r="P102" s="1411"/>
      <c r="Q102" s="1411"/>
      <c r="R102" s="1411"/>
      <c r="S102" s="1411"/>
      <c r="T102" s="1411"/>
      <c r="U102" s="1411"/>
      <c r="V102" s="1411"/>
      <c r="W102" s="1411"/>
      <c r="X102" s="1412"/>
      <c r="Y102" s="2251" t="s">
        <v>144</v>
      </c>
      <c r="Z102" s="2263"/>
      <c r="AA102" s="2089">
        <f>data4!$CM$2</f>
        <v>0</v>
      </c>
      <c r="AB102" s="1575"/>
      <c r="AC102" s="2090"/>
      <c r="AD102" s="2255"/>
      <c r="AE102" s="2255"/>
      <c r="AF102" s="2256">
        <v>3</v>
      </c>
      <c r="AG102" s="1407" t="s">
        <v>183</v>
      </c>
      <c r="AH102" s="1408"/>
      <c r="AI102" s="1408"/>
      <c r="AJ102" s="1408"/>
      <c r="AK102" s="1409"/>
      <c r="AL102" s="2286">
        <f>data4!$AE$2</f>
        <v>0</v>
      </c>
      <c r="AM102" s="2287"/>
      <c r="AN102" s="2287"/>
      <c r="AO102" s="2287"/>
      <c r="AP102" s="2287"/>
      <c r="AQ102" s="2287"/>
      <c r="AR102" s="2287"/>
      <c r="AS102" s="2287"/>
      <c r="AT102" s="2287"/>
      <c r="AU102" s="2287"/>
      <c r="AV102" s="2287"/>
      <c r="AW102" s="2287"/>
      <c r="AX102" s="2287"/>
      <c r="AY102" s="2287"/>
      <c r="AZ102" s="2288"/>
      <c r="BA102" s="2251" t="s">
        <v>144</v>
      </c>
      <c r="BB102" s="2251"/>
      <c r="BC102" s="2157">
        <f>data4!$CS$2</f>
        <v>0</v>
      </c>
      <c r="BD102" s="2158"/>
      <c r="BE102" s="2159"/>
      <c r="BF102" s="35"/>
      <c r="BG102" s="149"/>
      <c r="BH102" s="149"/>
      <c r="BI102" s="149"/>
      <c r="BJ102" s="149"/>
      <c r="BK102" s="149"/>
      <c r="BL102" s="149"/>
      <c r="BM102" s="36"/>
      <c r="BP102" s="2275"/>
      <c r="BQ102" s="2276"/>
      <c r="BR102" s="2279">
        <v>3</v>
      </c>
      <c r="BS102" s="2081" t="s">
        <v>193</v>
      </c>
      <c r="BT102" s="2082"/>
      <c r="BU102" s="2082"/>
      <c r="BV102" s="2082"/>
      <c r="BW102" s="2082"/>
      <c r="BX102" s="2178">
        <f>data4!$Y$2</f>
        <v>0</v>
      </c>
      <c r="BY102" s="2179"/>
      <c r="BZ102" s="2179"/>
      <c r="CA102" s="2179"/>
      <c r="CB102" s="2179"/>
      <c r="CC102" s="2179"/>
      <c r="CD102" s="2179"/>
      <c r="CE102" s="2179"/>
      <c r="CF102" s="2179"/>
      <c r="CG102" s="2179"/>
      <c r="CH102" s="2179"/>
      <c r="CI102" s="2179"/>
      <c r="CJ102" s="2179"/>
      <c r="CK102" s="2179"/>
      <c r="CL102" s="2180"/>
      <c r="CM102" s="2181" t="s">
        <v>144</v>
      </c>
      <c r="CN102" s="2182"/>
      <c r="CO102" s="2171">
        <f>data4!$CM$2</f>
        <v>0</v>
      </c>
      <c r="CP102" s="2172"/>
      <c r="CQ102" s="2172"/>
      <c r="CR102" s="2275"/>
      <c r="CS102" s="2276"/>
      <c r="CT102" s="2279">
        <v>3</v>
      </c>
      <c r="CU102" s="2081" t="s">
        <v>193</v>
      </c>
      <c r="CV102" s="2082"/>
      <c r="CW102" s="2082"/>
      <c r="CX102" s="2082"/>
      <c r="CY102" s="2082"/>
      <c r="CZ102" s="2355">
        <f>data4!$AE$2</f>
        <v>0</v>
      </c>
      <c r="DA102" s="2269"/>
      <c r="DB102" s="2269"/>
      <c r="DC102" s="2269"/>
      <c r="DD102" s="2269"/>
      <c r="DE102" s="2269"/>
      <c r="DF102" s="2269"/>
      <c r="DG102" s="2269"/>
      <c r="DH102" s="2269"/>
      <c r="DI102" s="2269"/>
      <c r="DJ102" s="2269"/>
      <c r="DK102" s="2269"/>
      <c r="DL102" s="2269"/>
      <c r="DM102" s="2269"/>
      <c r="DN102" s="2356"/>
      <c r="DO102" s="2249" t="s">
        <v>144</v>
      </c>
      <c r="DP102" s="2250"/>
      <c r="DQ102" s="1574">
        <f>data4!$CS$2</f>
        <v>0</v>
      </c>
      <c r="DR102" s="1575"/>
      <c r="DS102" s="2091"/>
      <c r="DT102" s="41"/>
      <c r="DU102" s="150"/>
      <c r="DV102" s="150"/>
      <c r="DW102" s="150"/>
      <c r="DX102" s="150"/>
      <c r="DY102" s="150"/>
      <c r="DZ102" s="150"/>
      <c r="EA102" s="42"/>
    </row>
    <row r="103" spans="1:131" ht="33" customHeight="1" x14ac:dyDescent="0.25">
      <c r="B103" s="2252"/>
      <c r="C103" s="2252"/>
      <c r="D103" s="2254"/>
      <c r="E103" s="2220" t="s">
        <v>142</v>
      </c>
      <c r="F103" s="2221"/>
      <c r="G103" s="2221"/>
      <c r="H103" s="2221"/>
      <c r="I103" s="2222"/>
      <c r="J103" s="2223">
        <f>data4!$AI$2</f>
        <v>0</v>
      </c>
      <c r="K103" s="2224"/>
      <c r="L103" s="2224"/>
      <c r="M103" s="2224"/>
      <c r="N103" s="2224"/>
      <c r="O103" s="2224"/>
      <c r="P103" s="2224"/>
      <c r="Q103" s="2224"/>
      <c r="R103" s="2224"/>
      <c r="S103" s="2224"/>
      <c r="T103" s="2224"/>
      <c r="U103" s="2224"/>
      <c r="V103" s="2224"/>
      <c r="W103" s="2224"/>
      <c r="X103" s="2225"/>
      <c r="Y103" s="2251"/>
      <c r="Z103" s="2263"/>
      <c r="AA103" s="2089"/>
      <c r="AB103" s="1575"/>
      <c r="AC103" s="2090"/>
      <c r="AD103" s="2255"/>
      <c r="AE103" s="2255"/>
      <c r="AF103" s="2257"/>
      <c r="AG103" s="2220" t="s">
        <v>142</v>
      </c>
      <c r="AH103" s="2221"/>
      <c r="AI103" s="2221"/>
      <c r="AJ103" s="2221"/>
      <c r="AK103" s="2222"/>
      <c r="AL103" s="2265">
        <f>data4!$AO$2</f>
        <v>0</v>
      </c>
      <c r="AM103" s="2266"/>
      <c r="AN103" s="2266"/>
      <c r="AO103" s="2266"/>
      <c r="AP103" s="2266"/>
      <c r="AQ103" s="2266"/>
      <c r="AR103" s="2266"/>
      <c r="AS103" s="2266"/>
      <c r="AT103" s="2266"/>
      <c r="AU103" s="2266"/>
      <c r="AV103" s="2266"/>
      <c r="AW103" s="2266"/>
      <c r="AX103" s="2266"/>
      <c r="AY103" s="2266"/>
      <c r="AZ103" s="2267"/>
      <c r="BA103" s="2251"/>
      <c r="BB103" s="2251"/>
      <c r="BC103" s="2160"/>
      <c r="BD103" s="2161"/>
      <c r="BE103" s="2162"/>
      <c r="BF103" s="1463" t="s">
        <v>161</v>
      </c>
      <c r="BG103" s="1464"/>
      <c r="BH103" s="1464"/>
      <c r="BI103" s="1464"/>
      <c r="BJ103" s="1464"/>
      <c r="BK103" s="1464"/>
      <c r="BL103" s="1464"/>
      <c r="BM103" s="1465"/>
      <c r="BP103" s="2275"/>
      <c r="BQ103" s="2276"/>
      <c r="BR103" s="2280"/>
      <c r="BS103" s="2234" t="s">
        <v>142</v>
      </c>
      <c r="BT103" s="2235"/>
      <c r="BU103" s="2235"/>
      <c r="BV103" s="2235"/>
      <c r="BW103" s="2235"/>
      <c r="BX103" s="2175">
        <f>data4!$AI$2</f>
        <v>0</v>
      </c>
      <c r="BY103" s="2176"/>
      <c r="BZ103" s="2176"/>
      <c r="CA103" s="2176"/>
      <c r="CB103" s="2176"/>
      <c r="CC103" s="2176"/>
      <c r="CD103" s="2176"/>
      <c r="CE103" s="2176"/>
      <c r="CF103" s="2176"/>
      <c r="CG103" s="2176"/>
      <c r="CH103" s="2176"/>
      <c r="CI103" s="2176"/>
      <c r="CJ103" s="2176"/>
      <c r="CK103" s="2176"/>
      <c r="CL103" s="2177"/>
      <c r="CM103" s="2183"/>
      <c r="CN103" s="2184"/>
      <c r="CO103" s="1571"/>
      <c r="CP103" s="1572"/>
      <c r="CQ103" s="1572"/>
      <c r="CR103" s="2275"/>
      <c r="CS103" s="2276"/>
      <c r="CT103" s="2280"/>
      <c r="CU103" s="2234" t="s">
        <v>142</v>
      </c>
      <c r="CV103" s="2235"/>
      <c r="CW103" s="2235"/>
      <c r="CX103" s="2235"/>
      <c r="CY103" s="2235"/>
      <c r="CZ103" s="2175">
        <f>data4!$AO$2</f>
        <v>0</v>
      </c>
      <c r="DA103" s="2176"/>
      <c r="DB103" s="2176"/>
      <c r="DC103" s="2176"/>
      <c r="DD103" s="2176"/>
      <c r="DE103" s="2176"/>
      <c r="DF103" s="2176"/>
      <c r="DG103" s="2176"/>
      <c r="DH103" s="2176"/>
      <c r="DI103" s="2176"/>
      <c r="DJ103" s="2176"/>
      <c r="DK103" s="2176"/>
      <c r="DL103" s="2176"/>
      <c r="DM103" s="2176"/>
      <c r="DN103" s="2177"/>
      <c r="DO103" s="2183"/>
      <c r="DP103" s="2184"/>
      <c r="DQ103" s="1571"/>
      <c r="DR103" s="1572"/>
      <c r="DS103" s="1573"/>
      <c r="DT103" s="1454" t="s">
        <v>161</v>
      </c>
      <c r="DU103" s="1455"/>
      <c r="DV103" s="1455"/>
      <c r="DW103" s="1455"/>
      <c r="DX103" s="1455"/>
      <c r="DY103" s="1455"/>
      <c r="DZ103" s="1455"/>
      <c r="EA103" s="1456"/>
    </row>
    <row r="104" spans="1:131" ht="27.75" customHeight="1" x14ac:dyDescent="0.25">
      <c r="B104" s="2252"/>
      <c r="C104" s="2252"/>
      <c r="D104" s="2254"/>
      <c r="E104" s="2271" t="s">
        <v>122</v>
      </c>
      <c r="F104" s="2272"/>
      <c r="G104" s="2272"/>
      <c r="H104" s="2272"/>
      <c r="I104" s="2285"/>
      <c r="J104" s="2190" t="str">
        <f>DBCS(data4!$AY$2)</f>
        <v/>
      </c>
      <c r="K104" s="2191"/>
      <c r="L104" s="2191"/>
      <c r="M104" s="2191"/>
      <c r="N104" s="2191"/>
      <c r="O104" s="2191"/>
      <c r="P104" s="2191"/>
      <c r="Q104" s="1960" t="str">
        <f>DBCS(data4!$BI$2)</f>
        <v/>
      </c>
      <c r="R104" s="1960"/>
      <c r="S104" s="1960"/>
      <c r="T104" s="1960"/>
      <c r="U104" s="1960"/>
      <c r="V104" s="1960"/>
      <c r="W104" s="1960" t="str">
        <f>DBCS(data4!$BS$2)</f>
        <v/>
      </c>
      <c r="X104" s="1960"/>
      <c r="Y104" s="1960"/>
      <c r="Z104" s="1960"/>
      <c r="AA104" s="1960"/>
      <c r="AB104" s="1960"/>
      <c r="AC104" s="2284"/>
      <c r="AD104" s="2255"/>
      <c r="AE104" s="2255"/>
      <c r="AF104" s="2258"/>
      <c r="AG104" s="2271" t="s">
        <v>122</v>
      </c>
      <c r="AH104" s="2272"/>
      <c r="AI104" s="2272"/>
      <c r="AJ104" s="2272"/>
      <c r="AK104" s="2285"/>
      <c r="AL104" s="2190" t="str">
        <f>DBCS(data4!$BE$2)</f>
        <v/>
      </c>
      <c r="AM104" s="2191"/>
      <c r="AN104" s="2191"/>
      <c r="AO104" s="2191"/>
      <c r="AP104" s="2191"/>
      <c r="AQ104" s="2191"/>
      <c r="AR104" s="2191"/>
      <c r="AS104" s="1960" t="str">
        <f>DBCS(data4!$BO$2)</f>
        <v/>
      </c>
      <c r="AT104" s="1960"/>
      <c r="AU104" s="1960"/>
      <c r="AV104" s="1960"/>
      <c r="AW104" s="1960"/>
      <c r="AX104" s="1960"/>
      <c r="AY104" s="1960" t="str">
        <f>DBCS(data4!$BY$2)</f>
        <v/>
      </c>
      <c r="AZ104" s="1960"/>
      <c r="BA104" s="1960"/>
      <c r="BB104" s="1960"/>
      <c r="BC104" s="2241"/>
      <c r="BD104" s="2241"/>
      <c r="BE104" s="2242"/>
      <c r="BF104" s="104"/>
      <c r="BG104" s="105"/>
      <c r="BH104" s="105"/>
      <c r="BI104" s="105"/>
      <c r="BJ104" s="105"/>
      <c r="BK104" s="105"/>
      <c r="BL104" s="105"/>
      <c r="BM104" s="106"/>
      <c r="BP104" s="2275"/>
      <c r="BQ104" s="2276"/>
      <c r="BR104" s="2281"/>
      <c r="BS104" s="2243" t="s">
        <v>122</v>
      </c>
      <c r="BT104" s="2244"/>
      <c r="BU104" s="2244"/>
      <c r="BV104" s="2244"/>
      <c r="BW104" s="2244"/>
      <c r="BX104" s="2197" t="str">
        <f>DBCS(data4!$AY$2)</f>
        <v/>
      </c>
      <c r="BY104" s="2198"/>
      <c r="BZ104" s="2198"/>
      <c r="CA104" s="2198"/>
      <c r="CB104" s="2198"/>
      <c r="CC104" s="2198"/>
      <c r="CD104" s="2198"/>
      <c r="CE104" s="1492" t="str">
        <f>DBCS(data4!$BI$2)</f>
        <v/>
      </c>
      <c r="CF104" s="1492"/>
      <c r="CG104" s="1492"/>
      <c r="CH104" s="1492"/>
      <c r="CI104" s="1492"/>
      <c r="CJ104" s="1492"/>
      <c r="CK104" s="1492" t="str">
        <f>DBCS(data4!$BS$2)</f>
        <v/>
      </c>
      <c r="CL104" s="1492"/>
      <c r="CM104" s="1492"/>
      <c r="CN104" s="1492"/>
      <c r="CO104" s="1492"/>
      <c r="CP104" s="1492"/>
      <c r="CQ104" s="2245"/>
      <c r="CR104" s="2275"/>
      <c r="CS104" s="2276"/>
      <c r="CT104" s="2281"/>
      <c r="CU104" s="2243" t="s">
        <v>122</v>
      </c>
      <c r="CV104" s="2244"/>
      <c r="CW104" s="2244"/>
      <c r="CX104" s="2244"/>
      <c r="CY104" s="2246"/>
      <c r="CZ104" s="2197" t="str">
        <f>DBCS(data4!$BE$2)</f>
        <v/>
      </c>
      <c r="DA104" s="2198"/>
      <c r="DB104" s="2198"/>
      <c r="DC104" s="2198"/>
      <c r="DD104" s="2198"/>
      <c r="DE104" s="2198"/>
      <c r="DF104" s="2198"/>
      <c r="DG104" s="1492" t="str">
        <f>DBCS(data4!$BO$2)</f>
        <v/>
      </c>
      <c r="DH104" s="1492"/>
      <c r="DI104" s="1492"/>
      <c r="DJ104" s="1492"/>
      <c r="DK104" s="1492"/>
      <c r="DL104" s="1492"/>
      <c r="DM104" s="1492" t="str">
        <f>DBCS(data4!$BY$2)</f>
        <v/>
      </c>
      <c r="DN104" s="1492"/>
      <c r="DO104" s="1492"/>
      <c r="DP104" s="1492"/>
      <c r="DQ104" s="1492"/>
      <c r="DR104" s="1492"/>
      <c r="DS104" s="1493"/>
      <c r="DT104" s="107"/>
      <c r="DU104" s="108"/>
      <c r="DV104" s="108"/>
      <c r="DW104" s="108"/>
      <c r="DX104" s="108"/>
      <c r="DY104" s="108"/>
      <c r="DZ104" s="108"/>
      <c r="EA104" s="109"/>
    </row>
    <row r="105" spans="1:131" ht="15.75" customHeight="1" x14ac:dyDescent="0.25">
      <c r="B105" s="2252"/>
      <c r="C105" s="2252"/>
      <c r="D105" s="2254">
        <v>4</v>
      </c>
      <c r="E105" s="1407" t="s">
        <v>183</v>
      </c>
      <c r="F105" s="1408"/>
      <c r="G105" s="1408"/>
      <c r="H105" s="1408"/>
      <c r="I105" s="1409"/>
      <c r="J105" s="1410">
        <f>data4!$Z$2</f>
        <v>0</v>
      </c>
      <c r="K105" s="1411"/>
      <c r="L105" s="1411"/>
      <c r="M105" s="1411"/>
      <c r="N105" s="1411"/>
      <c r="O105" s="1411"/>
      <c r="P105" s="1411"/>
      <c r="Q105" s="1411"/>
      <c r="R105" s="1411"/>
      <c r="S105" s="1411"/>
      <c r="T105" s="1411"/>
      <c r="U105" s="1411"/>
      <c r="V105" s="1411"/>
      <c r="W105" s="1411"/>
      <c r="X105" s="1412"/>
      <c r="Y105" s="2251" t="s">
        <v>144</v>
      </c>
      <c r="Z105" s="2263"/>
      <c r="AA105" s="2089">
        <f>data4!$CN$2</f>
        <v>0</v>
      </c>
      <c r="AB105" s="1575"/>
      <c r="AC105" s="2090"/>
      <c r="AD105" s="2255"/>
      <c r="AE105" s="2255"/>
      <c r="AF105" s="2256">
        <v>4</v>
      </c>
      <c r="AG105" s="1407" t="s">
        <v>183</v>
      </c>
      <c r="AH105" s="1408"/>
      <c r="AI105" s="1408"/>
      <c r="AJ105" s="1408"/>
      <c r="AK105" s="1409"/>
      <c r="AL105" s="2286">
        <f>data4!$AF$2</f>
        <v>0</v>
      </c>
      <c r="AM105" s="2287"/>
      <c r="AN105" s="2287"/>
      <c r="AO105" s="2287"/>
      <c r="AP105" s="2287"/>
      <c r="AQ105" s="2287"/>
      <c r="AR105" s="2287"/>
      <c r="AS105" s="2287"/>
      <c r="AT105" s="2287"/>
      <c r="AU105" s="2287"/>
      <c r="AV105" s="2287"/>
      <c r="AW105" s="2287"/>
      <c r="AX105" s="2287"/>
      <c r="AY105" s="2287"/>
      <c r="AZ105" s="2288"/>
      <c r="BA105" s="2251" t="s">
        <v>144</v>
      </c>
      <c r="BB105" s="2251"/>
      <c r="BC105" s="2157">
        <f>data4!$CT$2</f>
        <v>0</v>
      </c>
      <c r="BD105" s="2158"/>
      <c r="BE105" s="2159"/>
      <c r="BF105" s="151"/>
      <c r="BG105" s="152"/>
      <c r="BH105" s="152"/>
      <c r="BI105" s="152"/>
      <c r="BJ105" s="152"/>
      <c r="BK105" s="152"/>
      <c r="BL105" s="152"/>
      <c r="BM105" s="153"/>
      <c r="BP105" s="2275"/>
      <c r="BQ105" s="2276"/>
      <c r="BR105" s="2279">
        <v>4</v>
      </c>
      <c r="BS105" s="2081" t="s">
        <v>193</v>
      </c>
      <c r="BT105" s="2082"/>
      <c r="BU105" s="2082"/>
      <c r="BV105" s="2082"/>
      <c r="BW105" s="2082"/>
      <c r="BX105" s="2178">
        <f>data4!$Z$2</f>
        <v>0</v>
      </c>
      <c r="BY105" s="2179"/>
      <c r="BZ105" s="2179"/>
      <c r="CA105" s="2179"/>
      <c r="CB105" s="2179"/>
      <c r="CC105" s="2179"/>
      <c r="CD105" s="2179"/>
      <c r="CE105" s="2179"/>
      <c r="CF105" s="2179"/>
      <c r="CG105" s="2179"/>
      <c r="CH105" s="2179"/>
      <c r="CI105" s="2179"/>
      <c r="CJ105" s="2179"/>
      <c r="CK105" s="2179"/>
      <c r="CL105" s="2180"/>
      <c r="CM105" s="2181" t="s">
        <v>144</v>
      </c>
      <c r="CN105" s="2182"/>
      <c r="CO105" s="2171">
        <f>data4!$CN$2</f>
        <v>0</v>
      </c>
      <c r="CP105" s="2172"/>
      <c r="CQ105" s="2172"/>
      <c r="CR105" s="2275"/>
      <c r="CS105" s="2276"/>
      <c r="CT105" s="2279">
        <v>4</v>
      </c>
      <c r="CU105" s="2081" t="s">
        <v>193</v>
      </c>
      <c r="CV105" s="2082"/>
      <c r="CW105" s="2082"/>
      <c r="CX105" s="2082"/>
      <c r="CY105" s="2082"/>
      <c r="CZ105" s="2355">
        <f>data4!$AF$2</f>
        <v>0</v>
      </c>
      <c r="DA105" s="2269"/>
      <c r="DB105" s="2269"/>
      <c r="DC105" s="2269"/>
      <c r="DD105" s="2269"/>
      <c r="DE105" s="2269"/>
      <c r="DF105" s="2269"/>
      <c r="DG105" s="2269"/>
      <c r="DH105" s="2269"/>
      <c r="DI105" s="2269"/>
      <c r="DJ105" s="2269"/>
      <c r="DK105" s="2269"/>
      <c r="DL105" s="2269"/>
      <c r="DM105" s="2269"/>
      <c r="DN105" s="2356"/>
      <c r="DO105" s="2249" t="s">
        <v>144</v>
      </c>
      <c r="DP105" s="2250"/>
      <c r="DQ105" s="1574">
        <f>data4!$CT$2</f>
        <v>0</v>
      </c>
      <c r="DR105" s="1575"/>
      <c r="DS105" s="2091"/>
      <c r="DT105" s="154"/>
      <c r="DU105" s="152"/>
      <c r="DV105" s="152"/>
      <c r="DW105" s="152"/>
      <c r="DX105" s="152"/>
      <c r="DY105" s="152"/>
      <c r="DZ105" s="152"/>
      <c r="EA105" s="155"/>
    </row>
    <row r="106" spans="1:131" ht="33" customHeight="1" x14ac:dyDescent="0.25">
      <c r="B106" s="2252"/>
      <c r="C106" s="2252"/>
      <c r="D106" s="2254"/>
      <c r="E106" s="2220" t="s">
        <v>142</v>
      </c>
      <c r="F106" s="2221"/>
      <c r="G106" s="2221"/>
      <c r="H106" s="2221"/>
      <c r="I106" s="2222"/>
      <c r="J106" s="2223">
        <f>data4!$AJ$2</f>
        <v>0</v>
      </c>
      <c r="K106" s="2224"/>
      <c r="L106" s="2224"/>
      <c r="M106" s="2224"/>
      <c r="N106" s="2224"/>
      <c r="O106" s="2224"/>
      <c r="P106" s="2224"/>
      <c r="Q106" s="2224"/>
      <c r="R106" s="2224"/>
      <c r="S106" s="2224"/>
      <c r="T106" s="2224"/>
      <c r="U106" s="2224"/>
      <c r="V106" s="2224"/>
      <c r="W106" s="2224"/>
      <c r="X106" s="2225"/>
      <c r="Y106" s="2251"/>
      <c r="Z106" s="2263"/>
      <c r="AA106" s="2089"/>
      <c r="AB106" s="1575"/>
      <c r="AC106" s="2090"/>
      <c r="AD106" s="2255"/>
      <c r="AE106" s="2255"/>
      <c r="AF106" s="2257"/>
      <c r="AG106" s="2220" t="s">
        <v>142</v>
      </c>
      <c r="AH106" s="2221"/>
      <c r="AI106" s="2221"/>
      <c r="AJ106" s="2221"/>
      <c r="AK106" s="2222"/>
      <c r="AL106" s="2265">
        <f>data4!$AP$2</f>
        <v>0</v>
      </c>
      <c r="AM106" s="2266"/>
      <c r="AN106" s="2266"/>
      <c r="AO106" s="2266"/>
      <c r="AP106" s="2266"/>
      <c r="AQ106" s="2266"/>
      <c r="AR106" s="2266"/>
      <c r="AS106" s="2266"/>
      <c r="AT106" s="2266"/>
      <c r="AU106" s="2266"/>
      <c r="AV106" s="2266"/>
      <c r="AW106" s="2266"/>
      <c r="AX106" s="2266"/>
      <c r="AY106" s="2266"/>
      <c r="AZ106" s="2267"/>
      <c r="BA106" s="2251"/>
      <c r="BB106" s="2251"/>
      <c r="BC106" s="2160"/>
      <c r="BD106" s="2161"/>
      <c r="BE106" s="2162"/>
      <c r="BF106" s="151"/>
      <c r="BG106" s="152"/>
      <c r="BH106" s="152"/>
      <c r="BI106" s="152"/>
      <c r="BJ106" s="152"/>
      <c r="BK106" s="152"/>
      <c r="BL106" s="152"/>
      <c r="BM106" s="153"/>
      <c r="BP106" s="2275"/>
      <c r="BQ106" s="2276"/>
      <c r="BR106" s="2280"/>
      <c r="BS106" s="2234" t="s">
        <v>142</v>
      </c>
      <c r="BT106" s="2235"/>
      <c r="BU106" s="2235"/>
      <c r="BV106" s="2235"/>
      <c r="BW106" s="2235"/>
      <c r="BX106" s="2175">
        <f>data4!$AJ$2</f>
        <v>0</v>
      </c>
      <c r="BY106" s="2176"/>
      <c r="BZ106" s="2176"/>
      <c r="CA106" s="2176"/>
      <c r="CB106" s="2176"/>
      <c r="CC106" s="2176"/>
      <c r="CD106" s="2176"/>
      <c r="CE106" s="2176"/>
      <c r="CF106" s="2176"/>
      <c r="CG106" s="2176"/>
      <c r="CH106" s="2176"/>
      <c r="CI106" s="2176"/>
      <c r="CJ106" s="2176"/>
      <c r="CK106" s="2176"/>
      <c r="CL106" s="2177"/>
      <c r="CM106" s="2183"/>
      <c r="CN106" s="2184"/>
      <c r="CO106" s="1571"/>
      <c r="CP106" s="1572"/>
      <c r="CQ106" s="1572"/>
      <c r="CR106" s="2275"/>
      <c r="CS106" s="2276"/>
      <c r="CT106" s="2280"/>
      <c r="CU106" s="2234" t="s">
        <v>142</v>
      </c>
      <c r="CV106" s="2235"/>
      <c r="CW106" s="2235"/>
      <c r="CX106" s="2235"/>
      <c r="CY106" s="2235"/>
      <c r="CZ106" s="2175">
        <f>data4!$AP$2</f>
        <v>0</v>
      </c>
      <c r="DA106" s="2176"/>
      <c r="DB106" s="2176"/>
      <c r="DC106" s="2176"/>
      <c r="DD106" s="2176"/>
      <c r="DE106" s="2176"/>
      <c r="DF106" s="2176"/>
      <c r="DG106" s="2176"/>
      <c r="DH106" s="2176"/>
      <c r="DI106" s="2176"/>
      <c r="DJ106" s="2176"/>
      <c r="DK106" s="2176"/>
      <c r="DL106" s="2176"/>
      <c r="DM106" s="2176"/>
      <c r="DN106" s="2177"/>
      <c r="DO106" s="2183"/>
      <c r="DP106" s="2184"/>
      <c r="DQ106" s="1571"/>
      <c r="DR106" s="1572"/>
      <c r="DS106" s="1573"/>
      <c r="DT106" s="154"/>
      <c r="DU106" s="152"/>
      <c r="DV106" s="152"/>
      <c r="DW106" s="152"/>
      <c r="DX106" s="152"/>
      <c r="DY106" s="152"/>
      <c r="DZ106" s="152"/>
      <c r="EA106" s="155"/>
    </row>
    <row r="107" spans="1:131" ht="27.75" customHeight="1" x14ac:dyDescent="0.25">
      <c r="B107" s="2253"/>
      <c r="C107" s="2253"/>
      <c r="D107" s="2268"/>
      <c r="E107" s="2187" t="s">
        <v>122</v>
      </c>
      <c r="F107" s="2188"/>
      <c r="G107" s="2188"/>
      <c r="H107" s="2188"/>
      <c r="I107" s="2189"/>
      <c r="J107" s="2282" t="str">
        <f>DBCS(data4!$AZ$2)</f>
        <v/>
      </c>
      <c r="K107" s="2283"/>
      <c r="L107" s="2283"/>
      <c r="M107" s="2283"/>
      <c r="N107" s="2283"/>
      <c r="O107" s="2283"/>
      <c r="P107" s="2283"/>
      <c r="Q107" s="2264" t="str">
        <f>DBCS(data4!$BJ$2)</f>
        <v/>
      </c>
      <c r="R107" s="2264"/>
      <c r="S107" s="2264"/>
      <c r="T107" s="2264"/>
      <c r="U107" s="2264"/>
      <c r="V107" s="2264"/>
      <c r="W107" s="2264" t="str">
        <f>DBCS(data4!$BT$2)</f>
        <v/>
      </c>
      <c r="X107" s="2264"/>
      <c r="Y107" s="2264"/>
      <c r="Z107" s="2264"/>
      <c r="AA107" s="2264"/>
      <c r="AB107" s="2264"/>
      <c r="AC107" s="2289"/>
      <c r="AD107" s="2255"/>
      <c r="AE107" s="2255"/>
      <c r="AF107" s="2371"/>
      <c r="AG107" s="2187" t="s">
        <v>122</v>
      </c>
      <c r="AH107" s="2188"/>
      <c r="AI107" s="2188"/>
      <c r="AJ107" s="2188"/>
      <c r="AK107" s="2189"/>
      <c r="AL107" s="2282" t="str">
        <f>DBCS(data4!$BF$2)</f>
        <v/>
      </c>
      <c r="AM107" s="2283"/>
      <c r="AN107" s="2283"/>
      <c r="AO107" s="2283"/>
      <c r="AP107" s="2283"/>
      <c r="AQ107" s="2283"/>
      <c r="AR107" s="2283"/>
      <c r="AS107" s="2264" t="str">
        <f>DBCS(data4!$BP$2)</f>
        <v/>
      </c>
      <c r="AT107" s="2264"/>
      <c r="AU107" s="2264"/>
      <c r="AV107" s="2264"/>
      <c r="AW107" s="2264"/>
      <c r="AX107" s="2264"/>
      <c r="AY107" s="2264" t="str">
        <f>DBCS(data4!$BZ$2)</f>
        <v/>
      </c>
      <c r="AZ107" s="2264"/>
      <c r="BA107" s="2264"/>
      <c r="BB107" s="2264"/>
      <c r="BC107" s="2241"/>
      <c r="BD107" s="2241"/>
      <c r="BE107" s="2242"/>
      <c r="BF107" s="151"/>
      <c r="BG107" s="152"/>
      <c r="BH107" s="152"/>
      <c r="BI107" s="152"/>
      <c r="BJ107" s="152"/>
      <c r="BK107" s="152"/>
      <c r="BL107" s="152"/>
      <c r="BM107" s="153"/>
      <c r="BP107" s="2277"/>
      <c r="BQ107" s="2278"/>
      <c r="BR107" s="2281"/>
      <c r="BS107" s="2243" t="s">
        <v>122</v>
      </c>
      <c r="BT107" s="2244"/>
      <c r="BU107" s="2244"/>
      <c r="BV107" s="2244"/>
      <c r="BW107" s="2244"/>
      <c r="BX107" s="2197" t="str">
        <f>DBCS(data4!$AZ$2)</f>
        <v/>
      </c>
      <c r="BY107" s="2198"/>
      <c r="BZ107" s="2198"/>
      <c r="CA107" s="2198"/>
      <c r="CB107" s="2198"/>
      <c r="CC107" s="2198"/>
      <c r="CD107" s="2198"/>
      <c r="CE107" s="1492" t="str">
        <f>DBCS(data4!$BJ$2)</f>
        <v/>
      </c>
      <c r="CF107" s="1492"/>
      <c r="CG107" s="1492"/>
      <c r="CH107" s="1492"/>
      <c r="CI107" s="1492"/>
      <c r="CJ107" s="1492"/>
      <c r="CK107" s="1492" t="str">
        <f>DBCS(data4!$BT$2)</f>
        <v/>
      </c>
      <c r="CL107" s="1492"/>
      <c r="CM107" s="1492"/>
      <c r="CN107" s="1492"/>
      <c r="CO107" s="1492"/>
      <c r="CP107" s="1492"/>
      <c r="CQ107" s="2245"/>
      <c r="CR107" s="2277"/>
      <c r="CS107" s="2278"/>
      <c r="CT107" s="2281"/>
      <c r="CU107" s="2243" t="s">
        <v>122</v>
      </c>
      <c r="CV107" s="2244"/>
      <c r="CW107" s="2244"/>
      <c r="CX107" s="2244"/>
      <c r="CY107" s="2246"/>
      <c r="CZ107" s="2197" t="str">
        <f>DBCS(data4!$BF$2)</f>
        <v/>
      </c>
      <c r="DA107" s="2198"/>
      <c r="DB107" s="2198"/>
      <c r="DC107" s="2198"/>
      <c r="DD107" s="2198"/>
      <c r="DE107" s="2198"/>
      <c r="DF107" s="2198"/>
      <c r="DG107" s="1492" t="str">
        <f>DBCS(data4!$BP$2)</f>
        <v/>
      </c>
      <c r="DH107" s="1492"/>
      <c r="DI107" s="1492"/>
      <c r="DJ107" s="1492"/>
      <c r="DK107" s="1492"/>
      <c r="DL107" s="1492"/>
      <c r="DM107" s="1492" t="str">
        <f>DBCS(data4!$BZ$2)</f>
        <v/>
      </c>
      <c r="DN107" s="1492"/>
      <c r="DO107" s="1492"/>
      <c r="DP107" s="1492"/>
      <c r="DQ107" s="1492"/>
      <c r="DR107" s="1492"/>
      <c r="DS107" s="1493"/>
      <c r="DT107" s="156"/>
      <c r="DU107" s="157"/>
      <c r="DV107" s="157"/>
      <c r="DW107" s="157"/>
      <c r="DX107" s="157"/>
      <c r="DY107" s="157"/>
      <c r="DZ107" s="157"/>
      <c r="EA107" s="158"/>
    </row>
    <row r="108" spans="1:131" ht="15.75" customHeight="1" x14ac:dyDescent="0.25">
      <c r="B108" s="2307" t="s">
        <v>82</v>
      </c>
      <c r="C108" s="2307"/>
      <c r="D108" s="2307"/>
      <c r="E108" s="2307" t="s">
        <v>83</v>
      </c>
      <c r="F108" s="2307"/>
      <c r="G108" s="2307" t="s">
        <v>84</v>
      </c>
      <c r="H108" s="2307"/>
      <c r="I108" s="2307" t="s">
        <v>85</v>
      </c>
      <c r="J108" s="2307"/>
      <c r="K108" s="2307" t="s">
        <v>2</v>
      </c>
      <c r="L108" s="2307"/>
      <c r="M108" s="2307"/>
      <c r="N108" s="2309" t="s">
        <v>86</v>
      </c>
      <c r="O108" s="2309"/>
      <c r="P108" s="2309"/>
      <c r="Q108" s="2309"/>
      <c r="R108" s="2309"/>
      <c r="S108" s="2309"/>
      <c r="T108" s="2310" t="s">
        <v>90</v>
      </c>
      <c r="U108" s="2310"/>
      <c r="V108" s="2310"/>
      <c r="W108" s="2310"/>
      <c r="X108" s="2310"/>
      <c r="Y108" s="2310"/>
      <c r="Z108" s="2307" t="s">
        <v>91</v>
      </c>
      <c r="AA108" s="2307"/>
      <c r="AB108" s="2307" t="s">
        <v>92</v>
      </c>
      <c r="AC108" s="2307"/>
      <c r="AD108" s="2299" t="s">
        <v>58</v>
      </c>
      <c r="AE108" s="2299"/>
      <c r="AF108" s="2299"/>
      <c r="AG108" s="2299"/>
      <c r="AH108" s="2299"/>
      <c r="AI108" s="2299"/>
      <c r="AJ108" s="2299"/>
      <c r="AK108" s="2299"/>
      <c r="AL108" s="2299"/>
      <c r="AM108" s="2299"/>
      <c r="AN108" s="2299"/>
      <c r="AO108" s="2299"/>
      <c r="AP108" s="2299"/>
      <c r="AQ108" s="2299"/>
      <c r="AR108" s="2299"/>
      <c r="AS108" s="2299" t="s">
        <v>184</v>
      </c>
      <c r="AT108" s="2299"/>
      <c r="AU108" s="2299"/>
      <c r="AV108" s="2299"/>
      <c r="AW108" s="2299"/>
      <c r="AX108" s="2299"/>
      <c r="AY108" s="2299"/>
      <c r="AZ108" s="2299"/>
      <c r="BA108" s="2299"/>
      <c r="BB108" s="2299"/>
      <c r="BC108" s="2299"/>
      <c r="BD108" s="2299"/>
      <c r="BE108" s="2299"/>
      <c r="BF108" s="2299"/>
      <c r="BG108" s="2299"/>
      <c r="BH108" s="2299"/>
      <c r="BI108" s="2299"/>
      <c r="BJ108" s="2299"/>
      <c r="BK108" s="2299"/>
      <c r="BL108" s="2299"/>
      <c r="BM108" s="2299"/>
      <c r="BP108" s="2298" t="s">
        <v>82</v>
      </c>
      <c r="BQ108" s="2298"/>
      <c r="BR108" s="2298"/>
      <c r="BS108" s="2298" t="s">
        <v>83</v>
      </c>
      <c r="BT108" s="2298"/>
      <c r="BU108" s="2298" t="s">
        <v>84</v>
      </c>
      <c r="BV108" s="2298"/>
      <c r="BW108" s="2298" t="s">
        <v>85</v>
      </c>
      <c r="BX108" s="2298"/>
      <c r="BY108" s="2298" t="s">
        <v>2</v>
      </c>
      <c r="BZ108" s="2298"/>
      <c r="CA108" s="2298"/>
      <c r="CB108" s="2018" t="s">
        <v>86</v>
      </c>
      <c r="CC108" s="2018"/>
      <c r="CD108" s="2018"/>
      <c r="CE108" s="2018"/>
      <c r="CF108" s="2018"/>
      <c r="CG108" s="2018"/>
      <c r="CH108" s="2300" t="s">
        <v>90</v>
      </c>
      <c r="CI108" s="2300"/>
      <c r="CJ108" s="2300"/>
      <c r="CK108" s="2300"/>
      <c r="CL108" s="2300"/>
      <c r="CM108" s="2300"/>
      <c r="CN108" s="2298" t="s">
        <v>91</v>
      </c>
      <c r="CO108" s="2298"/>
      <c r="CP108" s="2298" t="s">
        <v>92</v>
      </c>
      <c r="CQ108" s="2298"/>
      <c r="CR108" s="2297" t="s">
        <v>58</v>
      </c>
      <c r="CS108" s="2297"/>
      <c r="CT108" s="2297"/>
      <c r="CU108" s="2297"/>
      <c r="CV108" s="2297"/>
      <c r="CW108" s="2297"/>
      <c r="CX108" s="2297"/>
      <c r="CY108" s="2297"/>
      <c r="CZ108" s="2297"/>
      <c r="DA108" s="2297"/>
      <c r="DB108" s="2297"/>
      <c r="DC108" s="2297"/>
      <c r="DD108" s="2297"/>
      <c r="DE108" s="2297"/>
      <c r="DF108" s="2297"/>
      <c r="DG108" s="2297" t="s">
        <v>194</v>
      </c>
      <c r="DH108" s="2297"/>
      <c r="DI108" s="2297"/>
      <c r="DJ108" s="2297"/>
      <c r="DK108" s="2297"/>
      <c r="DL108" s="2297"/>
      <c r="DM108" s="2297"/>
      <c r="DN108" s="2297"/>
      <c r="DO108" s="2297"/>
      <c r="DP108" s="2297"/>
      <c r="DQ108" s="2297"/>
      <c r="DR108" s="2297"/>
      <c r="DS108" s="2297"/>
      <c r="DT108" s="2297"/>
      <c r="DU108" s="2297"/>
      <c r="DV108" s="2297"/>
      <c r="DW108" s="2297"/>
      <c r="DX108" s="2297"/>
      <c r="DY108" s="2297"/>
      <c r="DZ108" s="2297"/>
      <c r="EA108" s="2297"/>
    </row>
    <row r="109" spans="1:131" ht="15.75" customHeight="1" x14ac:dyDescent="0.25">
      <c r="B109" s="2307"/>
      <c r="C109" s="2307"/>
      <c r="D109" s="2307"/>
      <c r="E109" s="2307"/>
      <c r="F109" s="2307"/>
      <c r="G109" s="2307"/>
      <c r="H109" s="2307"/>
      <c r="I109" s="2307"/>
      <c r="J109" s="2307"/>
      <c r="K109" s="2307"/>
      <c r="L109" s="2307"/>
      <c r="M109" s="2307"/>
      <c r="N109" s="2307" t="s">
        <v>87</v>
      </c>
      <c r="O109" s="2307"/>
      <c r="P109" s="2307"/>
      <c r="Q109" s="2307" t="s">
        <v>88</v>
      </c>
      <c r="R109" s="2307"/>
      <c r="S109" s="2307"/>
      <c r="T109" s="2307" t="s">
        <v>89</v>
      </c>
      <c r="U109" s="2307"/>
      <c r="V109" s="2307"/>
      <c r="W109" s="2307" t="s">
        <v>87</v>
      </c>
      <c r="X109" s="2307"/>
      <c r="Y109" s="2307"/>
      <c r="Z109" s="2307"/>
      <c r="AA109" s="2307"/>
      <c r="AB109" s="2307"/>
      <c r="AC109" s="2307"/>
      <c r="AD109" s="2299"/>
      <c r="AE109" s="2299"/>
      <c r="AF109" s="2299"/>
      <c r="AG109" s="2299"/>
      <c r="AH109" s="2299"/>
      <c r="AI109" s="2299"/>
      <c r="AJ109" s="2299"/>
      <c r="AK109" s="2299"/>
      <c r="AL109" s="2299"/>
      <c r="AM109" s="2299"/>
      <c r="AN109" s="2299"/>
      <c r="AO109" s="2299"/>
      <c r="AP109" s="2299"/>
      <c r="AQ109" s="2299"/>
      <c r="AR109" s="2299"/>
      <c r="AS109" s="2299"/>
      <c r="AT109" s="2299"/>
      <c r="AU109" s="2299"/>
      <c r="AV109" s="2299"/>
      <c r="AW109" s="2299"/>
      <c r="AX109" s="2299"/>
      <c r="AY109" s="2299"/>
      <c r="AZ109" s="2299"/>
      <c r="BA109" s="2299"/>
      <c r="BB109" s="2299"/>
      <c r="BC109" s="2299"/>
      <c r="BD109" s="2299"/>
      <c r="BE109" s="2299"/>
      <c r="BF109" s="2299"/>
      <c r="BG109" s="2299"/>
      <c r="BH109" s="2299"/>
      <c r="BI109" s="2299"/>
      <c r="BJ109" s="2299"/>
      <c r="BK109" s="2299"/>
      <c r="BL109" s="2299"/>
      <c r="BM109" s="2299"/>
      <c r="BP109" s="2298"/>
      <c r="BQ109" s="2298"/>
      <c r="BR109" s="2298"/>
      <c r="BS109" s="2298"/>
      <c r="BT109" s="2298"/>
      <c r="BU109" s="2298"/>
      <c r="BV109" s="2298"/>
      <c r="BW109" s="2298"/>
      <c r="BX109" s="2298"/>
      <c r="BY109" s="2298"/>
      <c r="BZ109" s="2298"/>
      <c r="CA109" s="2298"/>
      <c r="CB109" s="2298" t="s">
        <v>87</v>
      </c>
      <c r="CC109" s="2298"/>
      <c r="CD109" s="2298"/>
      <c r="CE109" s="2298" t="s">
        <v>88</v>
      </c>
      <c r="CF109" s="2298"/>
      <c r="CG109" s="2298"/>
      <c r="CH109" s="2298" t="s">
        <v>89</v>
      </c>
      <c r="CI109" s="2298"/>
      <c r="CJ109" s="2298"/>
      <c r="CK109" s="2298" t="s">
        <v>87</v>
      </c>
      <c r="CL109" s="2298"/>
      <c r="CM109" s="2298"/>
      <c r="CN109" s="2298"/>
      <c r="CO109" s="2298"/>
      <c r="CP109" s="2298"/>
      <c r="CQ109" s="2298"/>
      <c r="CR109" s="2297"/>
      <c r="CS109" s="2297"/>
      <c r="CT109" s="2297"/>
      <c r="CU109" s="2297"/>
      <c r="CV109" s="2297"/>
      <c r="CW109" s="2297"/>
      <c r="CX109" s="2297"/>
      <c r="CY109" s="2297"/>
      <c r="CZ109" s="2297"/>
      <c r="DA109" s="2297"/>
      <c r="DB109" s="2297"/>
      <c r="DC109" s="2297"/>
      <c r="DD109" s="2297"/>
      <c r="DE109" s="2297"/>
      <c r="DF109" s="2297"/>
      <c r="DG109" s="2297"/>
      <c r="DH109" s="2297"/>
      <c r="DI109" s="2297"/>
      <c r="DJ109" s="2297"/>
      <c r="DK109" s="2297"/>
      <c r="DL109" s="2297"/>
      <c r="DM109" s="2297"/>
      <c r="DN109" s="2297"/>
      <c r="DO109" s="2297"/>
      <c r="DP109" s="2297"/>
      <c r="DQ109" s="2297"/>
      <c r="DR109" s="2297"/>
      <c r="DS109" s="2297"/>
      <c r="DT109" s="2297"/>
      <c r="DU109" s="2297"/>
      <c r="DV109" s="2297"/>
      <c r="DW109" s="2297"/>
      <c r="DX109" s="2297"/>
      <c r="DY109" s="2297"/>
      <c r="DZ109" s="2297"/>
      <c r="EA109" s="2297"/>
    </row>
    <row r="110" spans="1:131" ht="15.75" customHeight="1" x14ac:dyDescent="0.25">
      <c r="B110" s="2307"/>
      <c r="C110" s="2307"/>
      <c r="D110" s="2307"/>
      <c r="E110" s="2307"/>
      <c r="F110" s="2307"/>
      <c r="G110" s="2307"/>
      <c r="H110" s="2307"/>
      <c r="I110" s="2307"/>
      <c r="J110" s="2307"/>
      <c r="K110" s="2307"/>
      <c r="L110" s="2307"/>
      <c r="M110" s="2307"/>
      <c r="N110" s="2307"/>
      <c r="O110" s="2307"/>
      <c r="P110" s="2307"/>
      <c r="Q110" s="2307"/>
      <c r="R110" s="2307"/>
      <c r="S110" s="2307"/>
      <c r="T110" s="2307"/>
      <c r="U110" s="2307"/>
      <c r="V110" s="2307"/>
      <c r="W110" s="2307"/>
      <c r="X110" s="2307"/>
      <c r="Y110" s="2307"/>
      <c r="Z110" s="2307"/>
      <c r="AA110" s="2307"/>
      <c r="AB110" s="2307"/>
      <c r="AC110" s="2307"/>
      <c r="AD110" s="2299" t="s">
        <v>59</v>
      </c>
      <c r="AE110" s="2299"/>
      <c r="AF110" s="2299"/>
      <c r="AG110" s="2299" t="s">
        <v>60</v>
      </c>
      <c r="AH110" s="2299"/>
      <c r="AI110" s="2299"/>
      <c r="AJ110" s="2299" t="s">
        <v>61</v>
      </c>
      <c r="AK110" s="2299"/>
      <c r="AL110" s="2299"/>
      <c r="AM110" s="2299" t="s">
        <v>1</v>
      </c>
      <c r="AN110" s="2299"/>
      <c r="AO110" s="2299"/>
      <c r="AP110" s="2299" t="s">
        <v>62</v>
      </c>
      <c r="AQ110" s="2299"/>
      <c r="AR110" s="2299"/>
      <c r="AS110" s="2299" t="s">
        <v>63</v>
      </c>
      <c r="AT110" s="2299"/>
      <c r="AU110" s="2299"/>
      <c r="AV110" s="2299" t="s">
        <v>64</v>
      </c>
      <c r="AW110" s="2299"/>
      <c r="AX110" s="2299"/>
      <c r="AY110" s="2299" t="s">
        <v>65</v>
      </c>
      <c r="AZ110" s="2299"/>
      <c r="BA110" s="2299"/>
      <c r="BB110" s="2299" t="s">
        <v>66</v>
      </c>
      <c r="BC110" s="2299"/>
      <c r="BD110" s="2299"/>
      <c r="BE110" s="2299" t="s">
        <v>61</v>
      </c>
      <c r="BF110" s="2299"/>
      <c r="BG110" s="2299"/>
      <c r="BH110" s="2299" t="s">
        <v>1</v>
      </c>
      <c r="BI110" s="2299"/>
      <c r="BJ110" s="2299"/>
      <c r="BK110" s="2299" t="s">
        <v>62</v>
      </c>
      <c r="BL110" s="2299"/>
      <c r="BM110" s="2299"/>
      <c r="BP110" s="2298"/>
      <c r="BQ110" s="2298"/>
      <c r="BR110" s="2298"/>
      <c r="BS110" s="2298"/>
      <c r="BT110" s="2298"/>
      <c r="BU110" s="2298"/>
      <c r="BV110" s="2298"/>
      <c r="BW110" s="2298"/>
      <c r="BX110" s="2298"/>
      <c r="BY110" s="2298"/>
      <c r="BZ110" s="2298"/>
      <c r="CA110" s="2298"/>
      <c r="CB110" s="2298"/>
      <c r="CC110" s="2298"/>
      <c r="CD110" s="2298"/>
      <c r="CE110" s="2298"/>
      <c r="CF110" s="2298"/>
      <c r="CG110" s="2298"/>
      <c r="CH110" s="2298"/>
      <c r="CI110" s="2298"/>
      <c r="CJ110" s="2298"/>
      <c r="CK110" s="2298"/>
      <c r="CL110" s="2298"/>
      <c r="CM110" s="2298"/>
      <c r="CN110" s="2298"/>
      <c r="CO110" s="2298"/>
      <c r="CP110" s="2298"/>
      <c r="CQ110" s="2298"/>
      <c r="CR110" s="2297" t="s">
        <v>59</v>
      </c>
      <c r="CS110" s="2297"/>
      <c r="CT110" s="2297"/>
      <c r="CU110" s="2297" t="s">
        <v>60</v>
      </c>
      <c r="CV110" s="2297"/>
      <c r="CW110" s="2297"/>
      <c r="CX110" s="2297" t="s">
        <v>61</v>
      </c>
      <c r="CY110" s="2297"/>
      <c r="CZ110" s="2297"/>
      <c r="DA110" s="2297" t="s">
        <v>1</v>
      </c>
      <c r="DB110" s="2297"/>
      <c r="DC110" s="2297"/>
      <c r="DD110" s="2297" t="s">
        <v>62</v>
      </c>
      <c r="DE110" s="2297"/>
      <c r="DF110" s="2297"/>
      <c r="DG110" s="2297" t="s">
        <v>63</v>
      </c>
      <c r="DH110" s="2297"/>
      <c r="DI110" s="2297"/>
      <c r="DJ110" s="2297" t="s">
        <v>64</v>
      </c>
      <c r="DK110" s="2297"/>
      <c r="DL110" s="2297"/>
      <c r="DM110" s="2297" t="s">
        <v>65</v>
      </c>
      <c r="DN110" s="2297"/>
      <c r="DO110" s="2297"/>
      <c r="DP110" s="2297" t="s">
        <v>66</v>
      </c>
      <c r="DQ110" s="2297"/>
      <c r="DR110" s="2297"/>
      <c r="DS110" s="2297" t="s">
        <v>61</v>
      </c>
      <c r="DT110" s="2297"/>
      <c r="DU110" s="2297"/>
      <c r="DV110" s="2297" t="s">
        <v>1</v>
      </c>
      <c r="DW110" s="2297"/>
      <c r="DX110" s="2297"/>
      <c r="DY110" s="2297" t="s">
        <v>62</v>
      </c>
      <c r="DZ110" s="2297"/>
      <c r="EA110" s="2297"/>
    </row>
    <row r="111" spans="1:131" ht="15.75" customHeight="1" x14ac:dyDescent="0.25">
      <c r="B111" s="2307"/>
      <c r="C111" s="2307"/>
      <c r="D111" s="2307"/>
      <c r="E111" s="2307"/>
      <c r="F111" s="2307"/>
      <c r="G111" s="2307"/>
      <c r="H111" s="2307"/>
      <c r="I111" s="2307"/>
      <c r="J111" s="2307"/>
      <c r="K111" s="2307"/>
      <c r="L111" s="2307"/>
      <c r="M111" s="2307"/>
      <c r="N111" s="2307"/>
      <c r="O111" s="2307"/>
      <c r="P111" s="2307"/>
      <c r="Q111" s="2307"/>
      <c r="R111" s="2307"/>
      <c r="S111" s="2307"/>
      <c r="T111" s="2307"/>
      <c r="U111" s="2307"/>
      <c r="V111" s="2307"/>
      <c r="W111" s="2307"/>
      <c r="X111" s="2307"/>
      <c r="Y111" s="2307"/>
      <c r="Z111" s="2307"/>
      <c r="AA111" s="2307"/>
      <c r="AB111" s="2307"/>
      <c r="AC111" s="2307"/>
      <c r="AD111" s="2299"/>
      <c r="AE111" s="2299"/>
      <c r="AF111" s="2299"/>
      <c r="AG111" s="2299"/>
      <c r="AH111" s="2299"/>
      <c r="AI111" s="2299"/>
      <c r="AJ111" s="2299"/>
      <c r="AK111" s="2299"/>
      <c r="AL111" s="2299"/>
      <c r="AM111" s="2299"/>
      <c r="AN111" s="2299"/>
      <c r="AO111" s="2299"/>
      <c r="AP111" s="2299"/>
      <c r="AQ111" s="2299"/>
      <c r="AR111" s="2299"/>
      <c r="AS111" s="2299"/>
      <c r="AT111" s="2299"/>
      <c r="AU111" s="2299"/>
      <c r="AV111" s="2299"/>
      <c r="AW111" s="2299"/>
      <c r="AX111" s="2299"/>
      <c r="AY111" s="2299"/>
      <c r="AZ111" s="2299"/>
      <c r="BA111" s="2299"/>
      <c r="BB111" s="2299"/>
      <c r="BC111" s="2299"/>
      <c r="BD111" s="2299"/>
      <c r="BE111" s="2299"/>
      <c r="BF111" s="2299"/>
      <c r="BG111" s="2299"/>
      <c r="BH111" s="2299"/>
      <c r="BI111" s="2299"/>
      <c r="BJ111" s="2299"/>
      <c r="BK111" s="2299"/>
      <c r="BL111" s="2299"/>
      <c r="BM111" s="2299"/>
      <c r="BP111" s="2298"/>
      <c r="BQ111" s="2298"/>
      <c r="BR111" s="2298"/>
      <c r="BS111" s="2298"/>
      <c r="BT111" s="2298"/>
      <c r="BU111" s="2298"/>
      <c r="BV111" s="2298"/>
      <c r="BW111" s="2298"/>
      <c r="BX111" s="2298"/>
      <c r="BY111" s="2298"/>
      <c r="BZ111" s="2298"/>
      <c r="CA111" s="2298"/>
      <c r="CB111" s="2298"/>
      <c r="CC111" s="2298"/>
      <c r="CD111" s="2298"/>
      <c r="CE111" s="2298"/>
      <c r="CF111" s="2298"/>
      <c r="CG111" s="2298"/>
      <c r="CH111" s="2298"/>
      <c r="CI111" s="2298"/>
      <c r="CJ111" s="2298"/>
      <c r="CK111" s="2298"/>
      <c r="CL111" s="2298"/>
      <c r="CM111" s="2298"/>
      <c r="CN111" s="2298"/>
      <c r="CO111" s="2298"/>
      <c r="CP111" s="2298"/>
      <c r="CQ111" s="2298"/>
      <c r="CR111" s="2297"/>
      <c r="CS111" s="2297"/>
      <c r="CT111" s="2297"/>
      <c r="CU111" s="2297"/>
      <c r="CV111" s="2297"/>
      <c r="CW111" s="2297"/>
      <c r="CX111" s="2297"/>
      <c r="CY111" s="2297"/>
      <c r="CZ111" s="2297"/>
      <c r="DA111" s="2297"/>
      <c r="DB111" s="2297"/>
      <c r="DC111" s="2297"/>
      <c r="DD111" s="2297"/>
      <c r="DE111" s="2297"/>
      <c r="DF111" s="2297"/>
      <c r="DG111" s="2297"/>
      <c r="DH111" s="2297"/>
      <c r="DI111" s="2297"/>
      <c r="DJ111" s="2297"/>
      <c r="DK111" s="2297"/>
      <c r="DL111" s="2297"/>
      <c r="DM111" s="2297"/>
      <c r="DN111" s="2297"/>
      <c r="DO111" s="2297"/>
      <c r="DP111" s="2297"/>
      <c r="DQ111" s="2297"/>
      <c r="DR111" s="2297"/>
      <c r="DS111" s="2297"/>
      <c r="DT111" s="2297"/>
      <c r="DU111" s="2297"/>
      <c r="DV111" s="2297"/>
      <c r="DW111" s="2297"/>
      <c r="DX111" s="2297"/>
      <c r="DY111" s="2297"/>
      <c r="DZ111" s="2297"/>
      <c r="EA111" s="2297"/>
    </row>
    <row r="112" spans="1:131" ht="18.75" customHeight="1" x14ac:dyDescent="0.25">
      <c r="A112" s="2301" t="s">
        <v>172</v>
      </c>
      <c r="B112" s="2373">
        <f>data4!$B$2</f>
        <v>0</v>
      </c>
      <c r="C112" s="2373"/>
      <c r="D112" s="2373"/>
      <c r="E112" s="2373">
        <f>data4!$C$2</f>
        <v>0</v>
      </c>
      <c r="F112" s="2373"/>
      <c r="G112" s="2373">
        <f>data4!$D$2</f>
        <v>0</v>
      </c>
      <c r="H112" s="2373"/>
      <c r="I112" s="2373">
        <f>data4!$E$2</f>
        <v>0</v>
      </c>
      <c r="J112" s="2373"/>
      <c r="K112" s="2373">
        <f>data4!$F$2</f>
        <v>0</v>
      </c>
      <c r="L112" s="2373"/>
      <c r="M112" s="2373"/>
      <c r="N112" s="2373">
        <f>data4!$G$2</f>
        <v>0</v>
      </c>
      <c r="O112" s="2373"/>
      <c r="P112" s="2373"/>
      <c r="Q112" s="2373">
        <f>data4!$H$2</f>
        <v>0</v>
      </c>
      <c r="R112" s="2373"/>
      <c r="S112" s="2373"/>
      <c r="T112" s="2373">
        <f>data4!$I$2</f>
        <v>0</v>
      </c>
      <c r="U112" s="2373"/>
      <c r="V112" s="2373"/>
      <c r="W112" s="2373">
        <f>data4!$J$2</f>
        <v>0</v>
      </c>
      <c r="X112" s="2373"/>
      <c r="Y112" s="2373"/>
      <c r="Z112" s="2373">
        <f>data4!$K$2</f>
        <v>0</v>
      </c>
      <c r="AA112" s="2373"/>
      <c r="AB112" s="2373">
        <f>data4!$L$2</f>
        <v>0</v>
      </c>
      <c r="AC112" s="2373"/>
      <c r="AD112" s="2377">
        <f>data2!$AD$2</f>
        <v>0</v>
      </c>
      <c r="AE112" s="2377"/>
      <c r="AF112" s="2377"/>
      <c r="AG112" s="2377"/>
      <c r="AH112" s="2377"/>
      <c r="AI112" s="2377"/>
      <c r="AJ112" s="2308">
        <f>data2!$S$2</f>
        <v>0</v>
      </c>
      <c r="AK112" s="2308"/>
      <c r="AL112" s="2308"/>
      <c r="AM112" s="2308">
        <f>data2!$T$2</f>
        <v>0</v>
      </c>
      <c r="AN112" s="2308"/>
      <c r="AO112" s="2308"/>
      <c r="AP112" s="2308">
        <f>data2!$U$2</f>
        <v>0</v>
      </c>
      <c r="AQ112" s="2308"/>
      <c r="AR112" s="2308"/>
      <c r="AS112" s="2375"/>
      <c r="AT112" s="2375"/>
      <c r="AU112" s="2375"/>
      <c r="AV112" s="2375">
        <f>data2!$Z$2</f>
        <v>0</v>
      </c>
      <c r="AW112" s="2375"/>
      <c r="AX112" s="2375"/>
      <c r="AY112" s="2375">
        <f>data2!$AA$2</f>
        <v>0</v>
      </c>
      <c r="AZ112" s="2375"/>
      <c r="BA112" s="2375"/>
      <c r="BB112" s="2375">
        <f>data2!$AB$2</f>
        <v>0</v>
      </c>
      <c r="BC112" s="2375"/>
      <c r="BD112" s="2375"/>
      <c r="BE112" s="2357">
        <f>data2!$O$2</f>
        <v>0</v>
      </c>
      <c r="BF112" s="2357"/>
      <c r="BG112" s="2357"/>
      <c r="BH112" s="2357">
        <f>data2!$P$2</f>
        <v>0</v>
      </c>
      <c r="BI112" s="2357"/>
      <c r="BJ112" s="2357"/>
      <c r="BK112" s="2357">
        <f>data2!$Q$2</f>
        <v>0</v>
      </c>
      <c r="BL112" s="2357"/>
      <c r="BM112" s="2357"/>
      <c r="BO112" s="2352" t="s">
        <v>172</v>
      </c>
      <c r="BP112" s="2340">
        <f>data4!$B$2</f>
        <v>0</v>
      </c>
      <c r="BQ112" s="2340"/>
      <c r="BR112" s="2340"/>
      <c r="BS112" s="2340">
        <f>data4!$C$2</f>
        <v>0</v>
      </c>
      <c r="BT112" s="2340"/>
      <c r="BU112" s="2340">
        <f>data4!$D$2</f>
        <v>0</v>
      </c>
      <c r="BV112" s="2340"/>
      <c r="BW112" s="2340">
        <f>data4!$E$2</f>
        <v>0</v>
      </c>
      <c r="BX112" s="2340"/>
      <c r="BY112" s="2340">
        <f>data4!$F$2</f>
        <v>0</v>
      </c>
      <c r="BZ112" s="2340"/>
      <c r="CA112" s="2340"/>
      <c r="CB112" s="2340">
        <f>data4!$G$2</f>
        <v>0</v>
      </c>
      <c r="CC112" s="2340"/>
      <c r="CD112" s="2340"/>
      <c r="CE112" s="2340">
        <f>data4!$H$2</f>
        <v>0</v>
      </c>
      <c r="CF112" s="2340"/>
      <c r="CG112" s="2340"/>
      <c r="CH112" s="2340">
        <f>data4!$I$2</f>
        <v>0</v>
      </c>
      <c r="CI112" s="2340"/>
      <c r="CJ112" s="2340"/>
      <c r="CK112" s="2340">
        <f>data4!$J$2</f>
        <v>0</v>
      </c>
      <c r="CL112" s="2340"/>
      <c r="CM112" s="2340"/>
      <c r="CN112" s="2340">
        <f>data4!$K$2</f>
        <v>0</v>
      </c>
      <c r="CO112" s="2340"/>
      <c r="CP112" s="2340">
        <f>data4!$L$2</f>
        <v>0</v>
      </c>
      <c r="CQ112" s="2350"/>
      <c r="CR112" s="2336">
        <f>data2!$AD$2</f>
        <v>0</v>
      </c>
      <c r="CS112" s="2337"/>
      <c r="CT112" s="2338"/>
      <c r="CU112" s="2336"/>
      <c r="CV112" s="2337"/>
      <c r="CW112" s="2338"/>
      <c r="CX112" s="2325">
        <f>data2!$S$2</f>
        <v>0</v>
      </c>
      <c r="CY112" s="2339"/>
      <c r="CZ112" s="2326"/>
      <c r="DA112" s="2325">
        <f>data2!$T$2</f>
        <v>0</v>
      </c>
      <c r="DB112" s="2339"/>
      <c r="DC112" s="2326"/>
      <c r="DD112" s="2325">
        <f>data2!$U$2</f>
        <v>0</v>
      </c>
      <c r="DE112" s="2339"/>
      <c r="DF112" s="2326"/>
      <c r="DG112" s="2291"/>
      <c r="DH112" s="2292"/>
      <c r="DI112" s="2292"/>
      <c r="DJ112" s="2291">
        <f>data2!$Z$2</f>
        <v>0</v>
      </c>
      <c r="DK112" s="2292"/>
      <c r="DL112" s="2293"/>
      <c r="DM112" s="2291">
        <f>data2!$AA$2</f>
        <v>0</v>
      </c>
      <c r="DN112" s="2292"/>
      <c r="DO112" s="2293"/>
      <c r="DP112" s="2291">
        <f>data2!$AB$2</f>
        <v>0</v>
      </c>
      <c r="DQ112" s="2292"/>
      <c r="DR112" s="2293"/>
      <c r="DS112" s="2387">
        <f>data2!$O$2</f>
        <v>0</v>
      </c>
      <c r="DT112" s="2388"/>
      <c r="DU112" s="2389"/>
      <c r="DV112" s="2387">
        <f>data2!$P$2</f>
        <v>0</v>
      </c>
      <c r="DW112" s="2388"/>
      <c r="DX112" s="2389"/>
      <c r="DY112" s="2387">
        <f>data2!$Q$2</f>
        <v>0</v>
      </c>
      <c r="DZ112" s="2388"/>
      <c r="EA112" s="2389"/>
    </row>
    <row r="113" spans="1:131" ht="18.75" customHeight="1" x14ac:dyDescent="0.25">
      <c r="A113" s="2301"/>
      <c r="B113" s="2374"/>
      <c r="C113" s="2374"/>
      <c r="D113" s="2374"/>
      <c r="E113" s="2374"/>
      <c r="F113" s="2374"/>
      <c r="G113" s="2374"/>
      <c r="H113" s="2374"/>
      <c r="I113" s="2374"/>
      <c r="J113" s="2374"/>
      <c r="K113" s="2374"/>
      <c r="L113" s="2374"/>
      <c r="M113" s="2374"/>
      <c r="N113" s="2374"/>
      <c r="O113" s="2374"/>
      <c r="P113" s="2374"/>
      <c r="Q113" s="2374"/>
      <c r="R113" s="2374"/>
      <c r="S113" s="2374"/>
      <c r="T113" s="2374"/>
      <c r="U113" s="2374"/>
      <c r="V113" s="2374"/>
      <c r="W113" s="2374"/>
      <c r="X113" s="2374"/>
      <c r="Y113" s="2374"/>
      <c r="Z113" s="2374"/>
      <c r="AA113" s="2374"/>
      <c r="AB113" s="2374"/>
      <c r="AC113" s="2374"/>
      <c r="AD113" s="2359"/>
      <c r="AE113" s="2359"/>
      <c r="AF113" s="2359"/>
      <c r="AG113" s="2359">
        <f>data2!$AE$2</f>
        <v>0</v>
      </c>
      <c r="AH113" s="2359"/>
      <c r="AI113" s="2359"/>
      <c r="AJ113" s="2360">
        <f>data2!$V$2</f>
        <v>0</v>
      </c>
      <c r="AK113" s="2361"/>
      <c r="AL113" s="2361"/>
      <c r="AM113" s="2361">
        <f>data2!$W$2</f>
        <v>0</v>
      </c>
      <c r="AN113" s="2361"/>
      <c r="AO113" s="2361"/>
      <c r="AP113" s="2361">
        <f>data2!$X$2</f>
        <v>0</v>
      </c>
      <c r="AQ113" s="2361"/>
      <c r="AR113" s="2361"/>
      <c r="AS113" s="2376"/>
      <c r="AT113" s="2376"/>
      <c r="AU113" s="2376"/>
      <c r="AV113" s="2376"/>
      <c r="AW113" s="2376"/>
      <c r="AX113" s="2376"/>
      <c r="AY113" s="2376"/>
      <c r="AZ113" s="2376"/>
      <c r="BA113" s="2376"/>
      <c r="BB113" s="2376"/>
      <c r="BC113" s="2376"/>
      <c r="BD113" s="2376"/>
      <c r="BE113" s="2358"/>
      <c r="BF113" s="2358"/>
      <c r="BG113" s="2358"/>
      <c r="BH113" s="2358"/>
      <c r="BI113" s="2358"/>
      <c r="BJ113" s="2358"/>
      <c r="BK113" s="2358"/>
      <c r="BL113" s="2358"/>
      <c r="BM113" s="2358"/>
      <c r="BO113" s="2352"/>
      <c r="BP113" s="2341"/>
      <c r="BQ113" s="2341"/>
      <c r="BR113" s="2341"/>
      <c r="BS113" s="2341"/>
      <c r="BT113" s="2341"/>
      <c r="BU113" s="2341"/>
      <c r="BV113" s="2341"/>
      <c r="BW113" s="2341"/>
      <c r="BX113" s="2341"/>
      <c r="BY113" s="2341"/>
      <c r="BZ113" s="2341"/>
      <c r="CA113" s="2341"/>
      <c r="CB113" s="2341"/>
      <c r="CC113" s="2341"/>
      <c r="CD113" s="2341"/>
      <c r="CE113" s="2341"/>
      <c r="CF113" s="2341"/>
      <c r="CG113" s="2341"/>
      <c r="CH113" s="2341"/>
      <c r="CI113" s="2341"/>
      <c r="CJ113" s="2341"/>
      <c r="CK113" s="2341"/>
      <c r="CL113" s="2341"/>
      <c r="CM113" s="2341"/>
      <c r="CN113" s="2341"/>
      <c r="CO113" s="2341"/>
      <c r="CP113" s="2341"/>
      <c r="CQ113" s="2351"/>
      <c r="CR113" s="2393"/>
      <c r="CS113" s="2394"/>
      <c r="CT113" s="2395"/>
      <c r="CU113" s="2393">
        <f>data2!$AE$2</f>
        <v>0</v>
      </c>
      <c r="CV113" s="2394"/>
      <c r="CW113" s="2395"/>
      <c r="CX113" s="2396">
        <f>data2!$V$2</f>
        <v>0</v>
      </c>
      <c r="CY113" s="2397"/>
      <c r="CZ113" s="2398"/>
      <c r="DA113" s="2399">
        <f>data2!$W$2</f>
        <v>0</v>
      </c>
      <c r="DB113" s="2397"/>
      <c r="DC113" s="2398"/>
      <c r="DD113" s="2399">
        <f>data2!$X$2</f>
        <v>0</v>
      </c>
      <c r="DE113" s="2397"/>
      <c r="DF113" s="2398"/>
      <c r="DG113" s="2294"/>
      <c r="DH113" s="2295"/>
      <c r="DI113" s="2295"/>
      <c r="DJ113" s="2294"/>
      <c r="DK113" s="2295"/>
      <c r="DL113" s="2296"/>
      <c r="DM113" s="2294"/>
      <c r="DN113" s="2295"/>
      <c r="DO113" s="2296"/>
      <c r="DP113" s="2294"/>
      <c r="DQ113" s="2295"/>
      <c r="DR113" s="2296"/>
      <c r="DS113" s="2390"/>
      <c r="DT113" s="2391"/>
      <c r="DU113" s="2392"/>
      <c r="DV113" s="2390"/>
      <c r="DW113" s="2391"/>
      <c r="DX113" s="2392"/>
      <c r="DY113" s="2390"/>
      <c r="DZ113" s="2391"/>
      <c r="EA113" s="2392"/>
    </row>
    <row r="114" spans="1:131" ht="34.5" customHeight="1" x14ac:dyDescent="0.25">
      <c r="A114" s="2301"/>
      <c r="B114" s="2302" t="s">
        <v>185</v>
      </c>
      <c r="C114" s="2302"/>
      <c r="D114" s="2303" t="s">
        <v>154</v>
      </c>
      <c r="E114" s="2303"/>
      <c r="F114" s="2303"/>
      <c r="G114" s="2303"/>
      <c r="H114" s="2303"/>
      <c r="I114" s="2303"/>
      <c r="J114" s="2303"/>
      <c r="K114" s="2304" t="str">
        <f>DBCS(data1!$D$2)</f>
        <v/>
      </c>
      <c r="L114" s="2305"/>
      <c r="M114" s="2306" t="str">
        <f>DBCS(data1!$E$2)</f>
        <v/>
      </c>
      <c r="N114" s="2264"/>
      <c r="O114" s="2264"/>
      <c r="P114" s="2264"/>
      <c r="Q114" s="2264"/>
      <c r="R114" s="2264"/>
      <c r="S114" s="2264"/>
      <c r="T114" s="2264"/>
      <c r="U114" s="2264" t="str">
        <f>DBCS(data1!$F$2)</f>
        <v/>
      </c>
      <c r="V114" s="2264"/>
      <c r="W114" s="2264"/>
      <c r="X114" s="2264"/>
      <c r="Y114" s="2264"/>
      <c r="Z114" s="2264"/>
      <c r="AA114" s="2264"/>
      <c r="AB114" s="2264"/>
      <c r="AC114" s="2264" t="str">
        <f>DBCS(data1!$G$2)</f>
        <v/>
      </c>
      <c r="AD114" s="2264"/>
      <c r="AE114" s="2264"/>
      <c r="AF114" s="2264"/>
      <c r="AG114" s="2264"/>
      <c r="AH114" s="2264"/>
      <c r="AI114" s="2264"/>
      <c r="AJ114" s="2289"/>
      <c r="AK114" s="159" t="s">
        <v>157</v>
      </c>
      <c r="AL114" s="160"/>
      <c r="AM114" s="160"/>
      <c r="AN114" s="160"/>
      <c r="AO114" s="160"/>
      <c r="AP114" s="160"/>
      <c r="AQ114" s="160"/>
      <c r="AR114" s="160"/>
      <c r="AS114" s="161"/>
      <c r="AT114" s="161"/>
      <c r="AU114" s="161"/>
      <c r="AV114" s="161"/>
      <c r="AW114" s="161"/>
      <c r="AX114" s="161"/>
      <c r="AY114" s="161"/>
      <c r="AZ114" s="161"/>
      <c r="BA114" s="161"/>
      <c r="BB114" s="161"/>
      <c r="BC114" s="161"/>
      <c r="BD114" s="161"/>
      <c r="BE114" s="160"/>
      <c r="BF114" s="160"/>
      <c r="BG114" s="160"/>
      <c r="BH114" s="160"/>
      <c r="BI114" s="160"/>
      <c r="BJ114" s="160"/>
      <c r="BK114" s="160"/>
      <c r="BL114" s="160"/>
      <c r="BM114" s="162"/>
      <c r="BO114" s="2352"/>
      <c r="BP114" s="2323" t="s">
        <v>195</v>
      </c>
      <c r="BQ114" s="2323"/>
      <c r="BR114" s="2324" t="s">
        <v>154</v>
      </c>
      <c r="BS114" s="2324"/>
      <c r="BT114" s="2324"/>
      <c r="BU114" s="2324"/>
      <c r="BV114" s="2324"/>
      <c r="BW114" s="2324"/>
      <c r="BX114" s="2324"/>
      <c r="BY114" s="2325" t="str">
        <f>DBCS(data1!$D$2)</f>
        <v/>
      </c>
      <c r="BZ114" s="2326"/>
      <c r="CA114" s="2327" t="str">
        <f>DBCS(data1!$E$2)</f>
        <v/>
      </c>
      <c r="CB114" s="2328"/>
      <c r="CC114" s="2328"/>
      <c r="CD114" s="2328"/>
      <c r="CE114" s="2328"/>
      <c r="CF114" s="2328"/>
      <c r="CG114" s="2328"/>
      <c r="CH114" s="2328"/>
      <c r="CI114" s="2328" t="str">
        <f>DBCS(data1!$F$2)</f>
        <v/>
      </c>
      <c r="CJ114" s="2328"/>
      <c r="CK114" s="2328"/>
      <c r="CL114" s="2328"/>
      <c r="CM114" s="2328"/>
      <c r="CN114" s="2328"/>
      <c r="CO114" s="2328"/>
      <c r="CP114" s="2328"/>
      <c r="CQ114" s="2328" t="str">
        <f>DBCS(data1!$G$2)</f>
        <v/>
      </c>
      <c r="CR114" s="2328"/>
      <c r="CS114" s="2328"/>
      <c r="CT114" s="2328"/>
      <c r="CU114" s="2328"/>
      <c r="CV114" s="2328"/>
      <c r="CW114" s="2328"/>
      <c r="CX114" s="2329"/>
      <c r="CY114" s="163" t="s">
        <v>157</v>
      </c>
      <c r="CZ114" s="164"/>
      <c r="DA114" s="164"/>
      <c r="DB114" s="164"/>
      <c r="DC114" s="164"/>
      <c r="DD114" s="164"/>
      <c r="DE114" s="164"/>
      <c r="DF114" s="164"/>
      <c r="DG114" s="165"/>
      <c r="DH114" s="165"/>
      <c r="DI114" s="165"/>
      <c r="DJ114" s="165"/>
      <c r="DK114" s="165"/>
      <c r="DL114" s="165"/>
      <c r="DM114" s="165"/>
      <c r="DN114" s="165"/>
      <c r="DO114" s="165"/>
      <c r="DP114" s="165"/>
      <c r="DQ114" s="165"/>
      <c r="DR114" s="165"/>
      <c r="DS114" s="164"/>
      <c r="DT114" s="164"/>
      <c r="DU114" s="164"/>
      <c r="DV114" s="164"/>
      <c r="DW114" s="164"/>
      <c r="DX114" s="164"/>
      <c r="DY114" s="164"/>
      <c r="DZ114" s="164"/>
      <c r="EA114" s="166"/>
    </row>
    <row r="115" spans="1:131" ht="47.25" customHeight="1" x14ac:dyDescent="0.25">
      <c r="A115" s="2301"/>
      <c r="B115" s="2302"/>
      <c r="C115" s="2302"/>
      <c r="D115" s="2303" t="s">
        <v>186</v>
      </c>
      <c r="E115" s="2303"/>
      <c r="F115" s="2303"/>
      <c r="G115" s="2303"/>
      <c r="H115" s="2303"/>
      <c r="I115" s="2303"/>
      <c r="J115" s="2303"/>
      <c r="K115" s="2330" t="str">
        <f>data1!$A$2</f>
        <v/>
      </c>
      <c r="L115" s="2331"/>
      <c r="M115" s="2331"/>
      <c r="N115" s="2331"/>
      <c r="O115" s="2331"/>
      <c r="P115" s="2331"/>
      <c r="Q115" s="2331"/>
      <c r="R115" s="2331"/>
      <c r="S115" s="2331"/>
      <c r="T115" s="2331"/>
      <c r="U115" s="2331"/>
      <c r="V115" s="2331"/>
      <c r="W115" s="2331"/>
      <c r="X115" s="2331"/>
      <c r="Y115" s="2331"/>
      <c r="Z115" s="2331"/>
      <c r="AA115" s="2331"/>
      <c r="AB115" s="2331"/>
      <c r="AC115" s="2331"/>
      <c r="AD115" s="2331"/>
      <c r="AE115" s="2331"/>
      <c r="AF115" s="2331"/>
      <c r="AG115" s="2331"/>
      <c r="AH115" s="2331"/>
      <c r="AI115" s="2331"/>
      <c r="AJ115" s="2331"/>
      <c r="AK115" s="2331"/>
      <c r="AL115" s="2331"/>
      <c r="AM115" s="2331"/>
      <c r="AN115" s="2331"/>
      <c r="AO115" s="2331"/>
      <c r="AP115" s="2331"/>
      <c r="AQ115" s="2331"/>
      <c r="AR115" s="2331"/>
      <c r="AS115" s="2331"/>
      <c r="AT115" s="2331"/>
      <c r="AU115" s="2331"/>
      <c r="AV115" s="2331"/>
      <c r="AW115" s="2331"/>
      <c r="AX115" s="2331"/>
      <c r="AY115" s="2331"/>
      <c r="AZ115" s="2331"/>
      <c r="BA115" s="2331"/>
      <c r="BB115" s="2331"/>
      <c r="BC115" s="2331"/>
      <c r="BD115" s="2331"/>
      <c r="BE115" s="2331"/>
      <c r="BF115" s="2331"/>
      <c r="BG115" s="2331"/>
      <c r="BH115" s="2331"/>
      <c r="BI115" s="2331"/>
      <c r="BJ115" s="2331"/>
      <c r="BK115" s="2331"/>
      <c r="BL115" s="2331"/>
      <c r="BM115" s="2332"/>
      <c r="BN115" s="44"/>
      <c r="BO115" s="2352"/>
      <c r="BP115" s="2323"/>
      <c r="BQ115" s="2323"/>
      <c r="BR115" s="2324" t="s">
        <v>196</v>
      </c>
      <c r="BS115" s="2324"/>
      <c r="BT115" s="2324"/>
      <c r="BU115" s="2324"/>
      <c r="BV115" s="2324"/>
      <c r="BW115" s="2324"/>
      <c r="BX115" s="2324"/>
      <c r="BY115" s="2333" t="str">
        <f>data1!$A$2</f>
        <v/>
      </c>
      <c r="BZ115" s="2334"/>
      <c r="CA115" s="2334"/>
      <c r="CB115" s="2334"/>
      <c r="CC115" s="2334"/>
      <c r="CD115" s="2334"/>
      <c r="CE115" s="2334"/>
      <c r="CF115" s="2334"/>
      <c r="CG115" s="2334"/>
      <c r="CH115" s="2334"/>
      <c r="CI115" s="2334"/>
      <c r="CJ115" s="2334"/>
      <c r="CK115" s="2334"/>
      <c r="CL115" s="2334"/>
      <c r="CM115" s="2334"/>
      <c r="CN115" s="2334"/>
      <c r="CO115" s="2334"/>
      <c r="CP115" s="2334"/>
      <c r="CQ115" s="2334"/>
      <c r="CR115" s="2334"/>
      <c r="CS115" s="2334"/>
      <c r="CT115" s="2334"/>
      <c r="CU115" s="2334"/>
      <c r="CV115" s="2334"/>
      <c r="CW115" s="2334"/>
      <c r="CX115" s="2334"/>
      <c r="CY115" s="2334"/>
      <c r="CZ115" s="2334"/>
      <c r="DA115" s="2334"/>
      <c r="DB115" s="2334"/>
      <c r="DC115" s="2334"/>
      <c r="DD115" s="2334"/>
      <c r="DE115" s="2334"/>
      <c r="DF115" s="2334"/>
      <c r="DG115" s="2334"/>
      <c r="DH115" s="2334"/>
      <c r="DI115" s="2334"/>
      <c r="DJ115" s="2334"/>
      <c r="DK115" s="2334"/>
      <c r="DL115" s="2334"/>
      <c r="DM115" s="2334"/>
      <c r="DN115" s="2334"/>
      <c r="DO115" s="2334"/>
      <c r="DP115" s="2334"/>
      <c r="DQ115" s="2334"/>
      <c r="DR115" s="2334"/>
      <c r="DS115" s="2334"/>
      <c r="DT115" s="2334"/>
      <c r="DU115" s="2334"/>
      <c r="DV115" s="2334"/>
      <c r="DW115" s="2334"/>
      <c r="DX115" s="2334"/>
      <c r="DY115" s="2334"/>
      <c r="DZ115" s="2334"/>
      <c r="EA115" s="2335"/>
    </row>
    <row r="116" spans="1:131" ht="33.75" customHeight="1" x14ac:dyDescent="0.4">
      <c r="A116" s="2301"/>
      <c r="B116" s="2302"/>
      <c r="C116" s="2302"/>
      <c r="D116" s="2303" t="s">
        <v>187</v>
      </c>
      <c r="E116" s="2303"/>
      <c r="F116" s="2303"/>
      <c r="G116" s="2303"/>
      <c r="H116" s="2303"/>
      <c r="I116" s="2303"/>
      <c r="J116" s="2303"/>
      <c r="K116" s="2317" t="str">
        <f>data1!$B$2</f>
        <v/>
      </c>
      <c r="L116" s="2318"/>
      <c r="M116" s="2318"/>
      <c r="N116" s="2318"/>
      <c r="O116" s="2318"/>
      <c r="P116" s="2318"/>
      <c r="Q116" s="2318"/>
      <c r="R116" s="2318"/>
      <c r="S116" s="2318"/>
      <c r="T116" s="2318"/>
      <c r="U116" s="2318"/>
      <c r="V116" s="2318"/>
      <c r="W116" s="2318"/>
      <c r="X116" s="2318"/>
      <c r="Y116" s="2318"/>
      <c r="Z116" s="2318"/>
      <c r="AA116" s="2318"/>
      <c r="AB116" s="2318"/>
      <c r="AC116" s="2318"/>
      <c r="AD116" s="2318"/>
      <c r="AE116" s="2318"/>
      <c r="AF116" s="2318"/>
      <c r="AG116" s="2318"/>
      <c r="AH116" s="2318"/>
      <c r="AI116" s="2318"/>
      <c r="AJ116" s="2318"/>
      <c r="AK116" s="2318"/>
      <c r="AL116" s="2318"/>
      <c r="AM116" s="2318"/>
      <c r="AN116" s="2318"/>
      <c r="AO116" s="2318"/>
      <c r="AP116" s="2318"/>
      <c r="AQ116" s="2318"/>
      <c r="AR116" s="2318"/>
      <c r="AS116" s="2318"/>
      <c r="AT116" s="2318"/>
      <c r="AU116" s="2318"/>
      <c r="AV116" s="2319" t="s">
        <v>73</v>
      </c>
      <c r="AW116" s="2319"/>
      <c r="AX116" s="2319"/>
      <c r="AY116" s="167"/>
      <c r="AZ116" s="168" t="str">
        <f>data1!$C$2</f>
        <v/>
      </c>
      <c r="BA116" s="167"/>
      <c r="BB116" s="167"/>
      <c r="BC116" s="167"/>
      <c r="BD116" s="167"/>
      <c r="BE116" s="167"/>
      <c r="BF116" s="167"/>
      <c r="BG116" s="167"/>
      <c r="BH116" s="167"/>
      <c r="BI116" s="167"/>
      <c r="BJ116" s="167"/>
      <c r="BK116" s="167"/>
      <c r="BL116" s="167"/>
      <c r="BM116" s="169"/>
      <c r="BN116" s="44"/>
      <c r="BO116" s="2352"/>
      <c r="BP116" s="2323"/>
      <c r="BQ116" s="2323"/>
      <c r="BR116" s="2324" t="s">
        <v>197</v>
      </c>
      <c r="BS116" s="2324"/>
      <c r="BT116" s="2324"/>
      <c r="BU116" s="2324"/>
      <c r="BV116" s="2324"/>
      <c r="BW116" s="2324"/>
      <c r="BX116" s="2324"/>
      <c r="BY116" s="2320" t="str">
        <f>data1!$B$2</f>
        <v/>
      </c>
      <c r="BZ116" s="2321"/>
      <c r="CA116" s="2321"/>
      <c r="CB116" s="2321"/>
      <c r="CC116" s="2321"/>
      <c r="CD116" s="2321"/>
      <c r="CE116" s="2321"/>
      <c r="CF116" s="2321"/>
      <c r="CG116" s="2321"/>
      <c r="CH116" s="2321"/>
      <c r="CI116" s="2321"/>
      <c r="CJ116" s="2321"/>
      <c r="CK116" s="2321"/>
      <c r="CL116" s="2321"/>
      <c r="CM116" s="2321"/>
      <c r="CN116" s="2321"/>
      <c r="CO116" s="2321"/>
      <c r="CP116" s="2321"/>
      <c r="CQ116" s="2321"/>
      <c r="CR116" s="2321"/>
      <c r="CS116" s="2321"/>
      <c r="CT116" s="2321"/>
      <c r="CU116" s="2321"/>
      <c r="CV116" s="2321"/>
      <c r="CW116" s="2321"/>
      <c r="CX116" s="2321"/>
      <c r="CY116" s="2321"/>
      <c r="CZ116" s="2321"/>
      <c r="DA116" s="2321"/>
      <c r="DB116" s="2321"/>
      <c r="DC116" s="2321"/>
      <c r="DD116" s="2321"/>
      <c r="DE116" s="2321"/>
      <c r="DF116" s="2321"/>
      <c r="DG116" s="2321"/>
      <c r="DH116" s="2321"/>
      <c r="DI116" s="2321"/>
      <c r="DJ116" s="2322" t="s">
        <v>73</v>
      </c>
      <c r="DK116" s="2322"/>
      <c r="DL116" s="2322"/>
      <c r="DM116" s="170"/>
      <c r="DN116" s="171" t="str">
        <f>data1!$C$2</f>
        <v/>
      </c>
      <c r="DO116" s="170"/>
      <c r="DP116" s="170"/>
      <c r="DQ116" s="170"/>
      <c r="DR116" s="170"/>
      <c r="DS116" s="170"/>
      <c r="DT116" s="170"/>
      <c r="DU116" s="170"/>
      <c r="DV116" s="170"/>
      <c r="DW116" s="170"/>
      <c r="DX116" s="170"/>
      <c r="DY116" s="170"/>
      <c r="DZ116" s="170"/>
      <c r="EA116" s="172"/>
    </row>
  </sheetData>
  <sheetProtection formatCells="0" formatColumns="0" formatRows="0" insertColumns="0" insertRows="0" deleteColumns="0" deleteRows="0"/>
  <mergeCells count="1275">
    <mergeCell ref="DV93:EA93"/>
    <mergeCell ref="DP91:EA91"/>
    <mergeCell ref="DU88:EA88"/>
    <mergeCell ref="DL73:DS73"/>
    <mergeCell ref="AD112:AF112"/>
    <mergeCell ref="AG112:AI112"/>
    <mergeCell ref="AJ112:AL112"/>
    <mergeCell ref="CE112:CG113"/>
    <mergeCell ref="CH112:CJ113"/>
    <mergeCell ref="BD67:BM67"/>
    <mergeCell ref="AU5:BC5"/>
    <mergeCell ref="AT6:BC6"/>
    <mergeCell ref="DI5:DQ5"/>
    <mergeCell ref="DH6:DQ6"/>
    <mergeCell ref="DI66:DQ66"/>
    <mergeCell ref="DH67:DQ67"/>
    <mergeCell ref="AU66:BC66"/>
    <mergeCell ref="AT67:BC67"/>
    <mergeCell ref="AH17:AW17"/>
    <mergeCell ref="AX17:BM17"/>
    <mergeCell ref="AD14:AG16"/>
    <mergeCell ref="DJ112:DL113"/>
    <mergeCell ref="DM112:DO113"/>
    <mergeCell ref="DS112:DU113"/>
    <mergeCell ref="DV112:DX113"/>
    <mergeCell ref="DY112:EA113"/>
    <mergeCell ref="CR113:CT113"/>
    <mergeCell ref="CU113:CW113"/>
    <mergeCell ref="CX113:CZ113"/>
    <mergeCell ref="DA113:DC113"/>
    <mergeCell ref="DD113:DF113"/>
    <mergeCell ref="BD5:BM5"/>
    <mergeCell ref="P1:AC1"/>
    <mergeCell ref="CD1:CQ1"/>
    <mergeCell ref="DD112:DF112"/>
    <mergeCell ref="DS110:DU111"/>
    <mergeCell ref="CZ105:DN105"/>
    <mergeCell ref="CZ99:DN99"/>
    <mergeCell ref="DO99:DP100"/>
    <mergeCell ref="DQ99:DS100"/>
    <mergeCell ref="CU100:CY100"/>
    <mergeCell ref="CZ100:DN100"/>
    <mergeCell ref="CU99:CY99"/>
    <mergeCell ref="DJ93:DO93"/>
    <mergeCell ref="DP93:DU95"/>
    <mergeCell ref="B112:D113"/>
    <mergeCell ref="E112:F113"/>
    <mergeCell ref="G112:H113"/>
    <mergeCell ref="I112:J113"/>
    <mergeCell ref="K112:M113"/>
    <mergeCell ref="N112:P113"/>
    <mergeCell ref="Q112:S113"/>
    <mergeCell ref="T112:V113"/>
    <mergeCell ref="W112:Y113"/>
    <mergeCell ref="Z112:AA113"/>
    <mergeCell ref="AB112:AC113"/>
    <mergeCell ref="AS112:AU113"/>
    <mergeCell ref="AV112:AX113"/>
    <mergeCell ref="AY112:BA113"/>
    <mergeCell ref="BB112:BD113"/>
    <mergeCell ref="BE112:BG113"/>
    <mergeCell ref="BH112:BJ113"/>
    <mergeCell ref="K11:M12"/>
    <mergeCell ref="R17:AG17"/>
    <mergeCell ref="BK112:BM113"/>
    <mergeCell ref="AD113:AF113"/>
    <mergeCell ref="AG113:AI113"/>
    <mergeCell ref="AJ113:AL113"/>
    <mergeCell ref="AM113:AO113"/>
    <mergeCell ref="AP113:AR113"/>
    <mergeCell ref="AS51:AU52"/>
    <mergeCell ref="AV51:AX52"/>
    <mergeCell ref="AY51:BA52"/>
    <mergeCell ref="BB51:BD52"/>
    <mergeCell ref="BE51:BG52"/>
    <mergeCell ref="BH51:BJ52"/>
    <mergeCell ref="BK51:BM52"/>
    <mergeCell ref="AB108:AC111"/>
    <mergeCell ref="BC105:BE106"/>
    <mergeCell ref="AD108:AR109"/>
    <mergeCell ref="AS108:BM109"/>
    <mergeCell ref="AL99:AZ99"/>
    <mergeCell ref="AD75:AG77"/>
    <mergeCell ref="AH75:AK77"/>
    <mergeCell ref="AN75:AQ77"/>
    <mergeCell ref="AA105:AC106"/>
    <mergeCell ref="AF105:AF107"/>
    <mergeCell ref="AX78:BM78"/>
    <mergeCell ref="AT74:AW74"/>
    <mergeCell ref="AX74:BA74"/>
    <mergeCell ref="BB74:BE74"/>
    <mergeCell ref="BH64:BM64"/>
    <mergeCell ref="BG88:BM88"/>
    <mergeCell ref="N75:W77"/>
    <mergeCell ref="X75:AA77"/>
    <mergeCell ref="AB75:AC77"/>
    <mergeCell ref="BF36:BH36"/>
    <mergeCell ref="CN112:CO113"/>
    <mergeCell ref="CP112:CQ113"/>
    <mergeCell ref="DG112:DI113"/>
    <mergeCell ref="BS43:CQ43"/>
    <mergeCell ref="CF17:CU17"/>
    <mergeCell ref="CP31:CS31"/>
    <mergeCell ref="CT31:CW31"/>
    <mergeCell ref="BF14:BI16"/>
    <mergeCell ref="AN14:AQ16"/>
    <mergeCell ref="Y41:Z42"/>
    <mergeCell ref="BP51:BR52"/>
    <mergeCell ref="BS51:BT52"/>
    <mergeCell ref="BU51:BV52"/>
    <mergeCell ref="CO102:CQ103"/>
    <mergeCell ref="BO112:BO116"/>
    <mergeCell ref="BP112:BR113"/>
    <mergeCell ref="BS112:BT113"/>
    <mergeCell ref="BU112:BV113"/>
    <mergeCell ref="BW112:BX113"/>
    <mergeCell ref="BR105:BR107"/>
    <mergeCell ref="BS105:BW105"/>
    <mergeCell ref="BX105:CL105"/>
    <mergeCell ref="BY92:CE92"/>
    <mergeCell ref="BY112:CA113"/>
    <mergeCell ref="CU103:CY103"/>
    <mergeCell ref="CT102:CT104"/>
    <mergeCell ref="CU102:CY102"/>
    <mergeCell ref="CZ102:DN102"/>
    <mergeCell ref="DR5:EA5"/>
    <mergeCell ref="BD66:BM66"/>
    <mergeCell ref="DR66:EA66"/>
    <mergeCell ref="K116:AU116"/>
    <mergeCell ref="AV116:AX116"/>
    <mergeCell ref="BY116:DI116"/>
    <mergeCell ref="DJ116:DL116"/>
    <mergeCell ref="BP114:BQ116"/>
    <mergeCell ref="BR114:BX114"/>
    <mergeCell ref="BY114:BZ114"/>
    <mergeCell ref="CA114:CH114"/>
    <mergeCell ref="CI114:CP114"/>
    <mergeCell ref="CQ114:CX114"/>
    <mergeCell ref="K115:BM115"/>
    <mergeCell ref="BR115:BX115"/>
    <mergeCell ref="BY115:EA115"/>
    <mergeCell ref="BR116:BX116"/>
    <mergeCell ref="CR112:CT112"/>
    <mergeCell ref="CU112:CW112"/>
    <mergeCell ref="CX112:CZ112"/>
    <mergeCell ref="DA112:DC112"/>
    <mergeCell ref="CB112:CD113"/>
    <mergeCell ref="CK112:CM113"/>
    <mergeCell ref="DP51:DR52"/>
    <mergeCell ref="DS51:DU52"/>
    <mergeCell ref="DV51:DX52"/>
    <mergeCell ref="DY51:EA52"/>
    <mergeCell ref="CR52:CT52"/>
    <mergeCell ref="CM102:CN103"/>
    <mergeCell ref="CB109:CD111"/>
    <mergeCell ref="CB108:CG108"/>
    <mergeCell ref="CX110:CZ111"/>
    <mergeCell ref="A112:A116"/>
    <mergeCell ref="B114:C116"/>
    <mergeCell ref="D114:J114"/>
    <mergeCell ref="K114:L114"/>
    <mergeCell ref="M114:T114"/>
    <mergeCell ref="U114:AB114"/>
    <mergeCell ref="AC114:AJ114"/>
    <mergeCell ref="D115:J115"/>
    <mergeCell ref="D116:J116"/>
    <mergeCell ref="N109:P111"/>
    <mergeCell ref="Q109:S111"/>
    <mergeCell ref="T109:V111"/>
    <mergeCell ref="W109:Y111"/>
    <mergeCell ref="AM112:AO112"/>
    <mergeCell ref="AP112:AR112"/>
    <mergeCell ref="B108:D111"/>
    <mergeCell ref="E108:F111"/>
    <mergeCell ref="G108:H111"/>
    <mergeCell ref="I108:J111"/>
    <mergeCell ref="K108:M111"/>
    <mergeCell ref="N108:S108"/>
    <mergeCell ref="T108:Y108"/>
    <mergeCell ref="Z108:AA111"/>
    <mergeCell ref="DV110:DX111"/>
    <mergeCell ref="DY110:EA111"/>
    <mergeCell ref="AD110:AF111"/>
    <mergeCell ref="AG110:AI111"/>
    <mergeCell ref="AJ110:AL111"/>
    <mergeCell ref="AM110:AO111"/>
    <mergeCell ref="AP110:AR111"/>
    <mergeCell ref="AS110:AU111"/>
    <mergeCell ref="AV110:AX111"/>
    <mergeCell ref="AY110:BA111"/>
    <mergeCell ref="BB110:BD111"/>
    <mergeCell ref="BE110:BG111"/>
    <mergeCell ref="BH110:BJ111"/>
    <mergeCell ref="BK110:BM111"/>
    <mergeCell ref="CR110:CT111"/>
    <mergeCell ref="CU110:CW111"/>
    <mergeCell ref="CH108:CM108"/>
    <mergeCell ref="CN108:CO111"/>
    <mergeCell ref="CP108:CQ111"/>
    <mergeCell ref="BW108:BX111"/>
    <mergeCell ref="DJ110:DL111"/>
    <mergeCell ref="BY108:CA111"/>
    <mergeCell ref="BU108:BV111"/>
    <mergeCell ref="CR108:DF109"/>
    <mergeCell ref="DA110:DC111"/>
    <mergeCell ref="DD110:DF111"/>
    <mergeCell ref="BP108:BR111"/>
    <mergeCell ref="CE109:CG111"/>
    <mergeCell ref="DM110:DO111"/>
    <mergeCell ref="DP110:DR111"/>
    <mergeCell ref="CH109:CJ111"/>
    <mergeCell ref="CK109:CM111"/>
    <mergeCell ref="DP112:DR113"/>
    <mergeCell ref="DG108:EA109"/>
    <mergeCell ref="BS103:BW103"/>
    <mergeCell ref="E103:I103"/>
    <mergeCell ref="J103:X103"/>
    <mergeCell ref="AG103:AK103"/>
    <mergeCell ref="E104:I104"/>
    <mergeCell ref="J104:P104"/>
    <mergeCell ref="Q104:V104"/>
    <mergeCell ref="W104:AC104"/>
    <mergeCell ref="AG104:AK104"/>
    <mergeCell ref="AL104:AR104"/>
    <mergeCell ref="AS104:AX104"/>
    <mergeCell ref="AY104:BE104"/>
    <mergeCell ref="BS104:BW104"/>
    <mergeCell ref="CZ107:DF107"/>
    <mergeCell ref="DG107:DL107"/>
    <mergeCell ref="DM107:DS107"/>
    <mergeCell ref="CU107:CY107"/>
    <mergeCell ref="CU105:CY105"/>
    <mergeCell ref="BX106:CL106"/>
    <mergeCell ref="CU106:CY106"/>
    <mergeCell ref="BX104:CD104"/>
    <mergeCell ref="E106:I106"/>
    <mergeCell ref="J106:X106"/>
    <mergeCell ref="AG106:AK106"/>
    <mergeCell ref="AL106:AZ106"/>
    <mergeCell ref="BS106:BW106"/>
    <mergeCell ref="CZ106:DN106"/>
    <mergeCell ref="CU104:CY104"/>
    <mergeCell ref="BS108:BT111"/>
    <mergeCell ref="DG110:DI111"/>
    <mergeCell ref="BR102:BR104"/>
    <mergeCell ref="BS102:BW102"/>
    <mergeCell ref="BX102:CL102"/>
    <mergeCell ref="CR96:CS107"/>
    <mergeCell ref="CT96:CT98"/>
    <mergeCell ref="AL102:AZ102"/>
    <mergeCell ref="AG97:AK97"/>
    <mergeCell ref="AL97:AZ97"/>
    <mergeCell ref="BS97:BW97"/>
    <mergeCell ref="BX97:CL97"/>
    <mergeCell ref="W98:AC98"/>
    <mergeCell ref="AG98:AK98"/>
    <mergeCell ref="AL98:AR98"/>
    <mergeCell ref="AL96:AZ96"/>
    <mergeCell ref="BA96:BB97"/>
    <mergeCell ref="BC96:BE97"/>
    <mergeCell ref="BX96:CL96"/>
    <mergeCell ref="CO96:CQ97"/>
    <mergeCell ref="BX100:CL100"/>
    <mergeCell ref="BG99:BH99"/>
    <mergeCell ref="BI99:BJ99"/>
    <mergeCell ref="BK99:BL99"/>
    <mergeCell ref="BF100:BH100"/>
    <mergeCell ref="BG101:BH101"/>
    <mergeCell ref="BI101:BJ101"/>
    <mergeCell ref="CZ104:DF104"/>
    <mergeCell ref="DG104:DL104"/>
    <mergeCell ref="DM104:DS104"/>
    <mergeCell ref="BX103:CL103"/>
    <mergeCell ref="CT99:CT101"/>
    <mergeCell ref="E105:I105"/>
    <mergeCell ref="J105:X105"/>
    <mergeCell ref="Y105:Z106"/>
    <mergeCell ref="AL101:AR101"/>
    <mergeCell ref="AS101:AX101"/>
    <mergeCell ref="AY101:BE101"/>
    <mergeCell ref="CU96:CY96"/>
    <mergeCell ref="AG105:AK105"/>
    <mergeCell ref="AL105:AZ105"/>
    <mergeCell ref="CZ96:DN96"/>
    <mergeCell ref="CU101:CY101"/>
    <mergeCell ref="CZ101:DF101"/>
    <mergeCell ref="DG101:DL101"/>
    <mergeCell ref="DM101:DS101"/>
    <mergeCell ref="BA99:BB100"/>
    <mergeCell ref="AG102:AK102"/>
    <mergeCell ref="CM105:CN106"/>
    <mergeCell ref="CO105:CQ106"/>
    <mergeCell ref="CT105:CT107"/>
    <mergeCell ref="AA102:AC103"/>
    <mergeCell ref="AF102:AF104"/>
    <mergeCell ref="CO99:CQ100"/>
    <mergeCell ref="CK107:CQ107"/>
    <mergeCell ref="W107:AC107"/>
    <mergeCell ref="CE104:CJ104"/>
    <mergeCell ref="CK104:CQ104"/>
    <mergeCell ref="CE107:CJ107"/>
    <mergeCell ref="D99:D101"/>
    <mergeCell ref="E99:I99"/>
    <mergeCell ref="J99:X99"/>
    <mergeCell ref="Y99:Z100"/>
    <mergeCell ref="AA99:AC100"/>
    <mergeCell ref="AF99:AF101"/>
    <mergeCell ref="AG99:AK99"/>
    <mergeCell ref="AL100:AZ100"/>
    <mergeCell ref="E97:I97"/>
    <mergeCell ref="J97:X97"/>
    <mergeCell ref="E98:I98"/>
    <mergeCell ref="J98:P98"/>
    <mergeCell ref="Q98:V98"/>
    <mergeCell ref="BP96:BQ107"/>
    <mergeCell ref="BR96:BR98"/>
    <mergeCell ref="BS96:BW96"/>
    <mergeCell ref="E107:I107"/>
    <mergeCell ref="J107:P107"/>
    <mergeCell ref="Q107:V107"/>
    <mergeCell ref="BS100:BW100"/>
    <mergeCell ref="J101:P101"/>
    <mergeCell ref="Q101:V101"/>
    <mergeCell ref="W101:AC101"/>
    <mergeCell ref="AG101:AK101"/>
    <mergeCell ref="BC99:BE100"/>
    <mergeCell ref="BR99:BR101"/>
    <mergeCell ref="E101:I101"/>
    <mergeCell ref="AG107:AK107"/>
    <mergeCell ref="AL107:AR107"/>
    <mergeCell ref="AS107:AX107"/>
    <mergeCell ref="BA105:BB106"/>
    <mergeCell ref="BC102:BE103"/>
    <mergeCell ref="DO102:DP103"/>
    <mergeCell ref="DQ102:DS103"/>
    <mergeCell ref="BA102:BB103"/>
    <mergeCell ref="CU97:CY97"/>
    <mergeCell ref="CZ97:DN97"/>
    <mergeCell ref="DO105:DP106"/>
    <mergeCell ref="DQ105:DS106"/>
    <mergeCell ref="BS101:BW101"/>
    <mergeCell ref="BX101:CD101"/>
    <mergeCell ref="CE101:CJ101"/>
    <mergeCell ref="CK101:CQ101"/>
    <mergeCell ref="B96:C107"/>
    <mergeCell ref="D96:D98"/>
    <mergeCell ref="E96:I96"/>
    <mergeCell ref="J96:X96"/>
    <mergeCell ref="Y96:Z97"/>
    <mergeCell ref="AA96:AC97"/>
    <mergeCell ref="AD96:AE107"/>
    <mergeCell ref="AF96:AF98"/>
    <mergeCell ref="AG96:AK96"/>
    <mergeCell ref="E100:I100"/>
    <mergeCell ref="J100:X100"/>
    <mergeCell ref="AG100:AK100"/>
    <mergeCell ref="D102:D104"/>
    <mergeCell ref="E102:I102"/>
    <mergeCell ref="J102:X102"/>
    <mergeCell ref="Y102:Z103"/>
    <mergeCell ref="AY107:BE107"/>
    <mergeCell ref="AL103:AZ103"/>
    <mergeCell ref="BS107:BW107"/>
    <mergeCell ref="BX107:CD107"/>
    <mergeCell ref="D105:D107"/>
    <mergeCell ref="DO96:DP97"/>
    <mergeCell ref="E94:I94"/>
    <mergeCell ref="J94:X94"/>
    <mergeCell ref="AJ94:AO95"/>
    <mergeCell ref="AV94:BA95"/>
    <mergeCell ref="BH94:BM95"/>
    <mergeCell ref="BS94:BW94"/>
    <mergeCell ref="BX94:CL94"/>
    <mergeCell ref="CX94:DC95"/>
    <mergeCell ref="DJ94:DO95"/>
    <mergeCell ref="DD93:DI95"/>
    <mergeCell ref="CM96:CN97"/>
    <mergeCell ref="AS98:AX98"/>
    <mergeCell ref="AY98:BE98"/>
    <mergeCell ref="BS98:BW98"/>
    <mergeCell ref="BX98:CD98"/>
    <mergeCell ref="CE98:CJ98"/>
    <mergeCell ref="CK98:CQ98"/>
    <mergeCell ref="CU98:CY98"/>
    <mergeCell ref="CZ98:DF98"/>
    <mergeCell ref="DG98:DL98"/>
    <mergeCell ref="DM98:DS98"/>
    <mergeCell ref="DQ96:DS97"/>
    <mergeCell ref="BF98:BH98"/>
    <mergeCell ref="CZ103:DN103"/>
    <mergeCell ref="BS99:BW99"/>
    <mergeCell ref="BX99:CL99"/>
    <mergeCell ref="CM99:CN100"/>
    <mergeCell ref="DV94:EA95"/>
    <mergeCell ref="E95:I95"/>
    <mergeCell ref="J95:P95"/>
    <mergeCell ref="Q95:V95"/>
    <mergeCell ref="W95:AC95"/>
    <mergeCell ref="BS95:BW95"/>
    <mergeCell ref="BX95:CD95"/>
    <mergeCell ref="CE95:CJ95"/>
    <mergeCell ref="CK95:CQ95"/>
    <mergeCell ref="BB93:BG95"/>
    <mergeCell ref="BH93:BM93"/>
    <mergeCell ref="BP93:BR95"/>
    <mergeCell ref="BS93:BW93"/>
    <mergeCell ref="BX93:CL93"/>
    <mergeCell ref="CM93:CN94"/>
    <mergeCell ref="CO93:CQ94"/>
    <mergeCell ref="CR93:CW95"/>
    <mergeCell ref="CX93:DC93"/>
    <mergeCell ref="AJ93:AO93"/>
    <mergeCell ref="AA93:AC94"/>
    <mergeCell ref="AP93:AU95"/>
    <mergeCell ref="AV93:BA93"/>
    <mergeCell ref="DT98:DV98"/>
    <mergeCell ref="DU99:DV99"/>
    <mergeCell ref="DW99:DX99"/>
    <mergeCell ref="DY99:DZ99"/>
    <mergeCell ref="DT100:DV100"/>
    <mergeCell ref="DU101:DV101"/>
    <mergeCell ref="B89:E92"/>
    <mergeCell ref="F89:J90"/>
    <mergeCell ref="K89:Q90"/>
    <mergeCell ref="R89:V90"/>
    <mergeCell ref="W89:AA89"/>
    <mergeCell ref="AB89:AE89"/>
    <mergeCell ref="AF89:AI89"/>
    <mergeCell ref="AJ89:AO90"/>
    <mergeCell ref="AP89:AU90"/>
    <mergeCell ref="AV89:BA90"/>
    <mergeCell ref="BB89:BM89"/>
    <mergeCell ref="BP89:BS92"/>
    <mergeCell ref="BT89:BX90"/>
    <mergeCell ref="BY89:CE90"/>
    <mergeCell ref="CF89:CJ90"/>
    <mergeCell ref="CP89:CS89"/>
    <mergeCell ref="CT89:CW89"/>
    <mergeCell ref="CK92:CO92"/>
    <mergeCell ref="BT91:BX92"/>
    <mergeCell ref="DD89:DI90"/>
    <mergeCell ref="DJ89:DO90"/>
    <mergeCell ref="DP89:EA89"/>
    <mergeCell ref="DP92:EA92"/>
    <mergeCell ref="F91:J92"/>
    <mergeCell ref="R91:V92"/>
    <mergeCell ref="W91:AA91"/>
    <mergeCell ref="AB91:AE91"/>
    <mergeCell ref="AF91:AI91"/>
    <mergeCell ref="AJ91:AO92"/>
    <mergeCell ref="AP91:AU92"/>
    <mergeCell ref="AV91:BA92"/>
    <mergeCell ref="BB91:BM91"/>
    <mergeCell ref="K92:Q92"/>
    <mergeCell ref="W92:AA92"/>
    <mergeCell ref="AB92:AE92"/>
    <mergeCell ref="AF92:AI92"/>
    <mergeCell ref="BB92:BM92"/>
    <mergeCell ref="AF90:AI90"/>
    <mergeCell ref="BB90:BM90"/>
    <mergeCell ref="CK90:CO90"/>
    <mergeCell ref="CP90:CS90"/>
    <mergeCell ref="CT90:CW90"/>
    <mergeCell ref="DP90:EA90"/>
    <mergeCell ref="W90:AA90"/>
    <mergeCell ref="CK89:CO89"/>
    <mergeCell ref="DD91:DI92"/>
    <mergeCell ref="AB90:AE90"/>
    <mergeCell ref="DJ91:DO92"/>
    <mergeCell ref="CX89:DC90"/>
    <mergeCell ref="CF91:CJ92"/>
    <mergeCell ref="CK91:CO91"/>
    <mergeCell ref="BP78:CE78"/>
    <mergeCell ref="DL80:EA81"/>
    <mergeCell ref="BT75:BW77"/>
    <mergeCell ref="BX75:CA77"/>
    <mergeCell ref="CB75:CK77"/>
    <mergeCell ref="CL75:CO77"/>
    <mergeCell ref="CP75:CQ77"/>
    <mergeCell ref="CR75:CU77"/>
    <mergeCell ref="CV75:CY77"/>
    <mergeCell ref="DB75:DE77"/>
    <mergeCell ref="F75:I77"/>
    <mergeCell ref="J75:M77"/>
    <mergeCell ref="B87:E88"/>
    <mergeCell ref="F87:J88"/>
    <mergeCell ref="R87:V88"/>
    <mergeCell ref="AD87:AH88"/>
    <mergeCell ref="AP87:AT88"/>
    <mergeCell ref="BB87:BF88"/>
    <mergeCell ref="BP87:BS88"/>
    <mergeCell ref="BT87:BX88"/>
    <mergeCell ref="CF87:CJ88"/>
    <mergeCell ref="CR87:CV88"/>
    <mergeCell ref="DD87:DH88"/>
    <mergeCell ref="DP87:DT88"/>
    <mergeCell ref="K88:Q88"/>
    <mergeCell ref="W88:AC88"/>
    <mergeCell ref="AI88:AO88"/>
    <mergeCell ref="AU88:BA88"/>
    <mergeCell ref="CW88:DC88"/>
    <mergeCell ref="DI88:DO88"/>
    <mergeCell ref="AT75:AW77"/>
    <mergeCell ref="B82:E82"/>
    <mergeCell ref="BP82:BS82"/>
    <mergeCell ref="B83:E86"/>
    <mergeCell ref="AX75:BA77"/>
    <mergeCell ref="BB75:BE77"/>
    <mergeCell ref="AX73:BE73"/>
    <mergeCell ref="F79:O79"/>
    <mergeCell ref="BT79:CC79"/>
    <mergeCell ref="B80:Q81"/>
    <mergeCell ref="R80:AG81"/>
    <mergeCell ref="AH80:AW81"/>
    <mergeCell ref="AX80:BM81"/>
    <mergeCell ref="BP80:CE81"/>
    <mergeCell ref="F74:I74"/>
    <mergeCell ref="J74:M74"/>
    <mergeCell ref="X74:AA74"/>
    <mergeCell ref="AB74:AC74"/>
    <mergeCell ref="AD74:AG74"/>
    <mergeCell ref="AH74:AK74"/>
    <mergeCell ref="BT83:EA86"/>
    <mergeCell ref="AL74:AM74"/>
    <mergeCell ref="AN74:AQ74"/>
    <mergeCell ref="AR74:AS74"/>
    <mergeCell ref="B75:E77"/>
    <mergeCell ref="CV80:DK81"/>
    <mergeCell ref="B78:Q78"/>
    <mergeCell ref="R78:AG78"/>
    <mergeCell ref="AH78:AW78"/>
    <mergeCell ref="BF73:BI73"/>
    <mergeCell ref="BT74:BW74"/>
    <mergeCell ref="BF74:BI74"/>
    <mergeCell ref="BJ74:BM74"/>
    <mergeCell ref="BF75:BI77"/>
    <mergeCell ref="DX71:EA73"/>
    <mergeCell ref="DT75:DW77"/>
    <mergeCell ref="DH74:DK74"/>
    <mergeCell ref="DL74:DO74"/>
    <mergeCell ref="DP74:DS74"/>
    <mergeCell ref="DT74:DW74"/>
    <mergeCell ref="DH75:DK77"/>
    <mergeCell ref="DL75:DO77"/>
    <mergeCell ref="DP75:DS77"/>
    <mergeCell ref="BP71:CA71"/>
    <mergeCell ref="CB71:CK73"/>
    <mergeCell ref="CL71:DG71"/>
    <mergeCell ref="BP72:BW73"/>
    <mergeCell ref="BY72:CA73"/>
    <mergeCell ref="CL72:DG72"/>
    <mergeCell ref="CL73:CQ73"/>
    <mergeCell ref="CR73:DA73"/>
    <mergeCell ref="DB73:DG73"/>
    <mergeCell ref="BP75:BS77"/>
    <mergeCell ref="DX74:EA74"/>
    <mergeCell ref="DX75:EA77"/>
    <mergeCell ref="BX74:CA74"/>
    <mergeCell ref="CL74:CO74"/>
    <mergeCell ref="CP74:CQ74"/>
    <mergeCell ref="CR74:CU74"/>
    <mergeCell ref="CV74:CY74"/>
    <mergeCell ref="CZ74:DA74"/>
    <mergeCell ref="DB74:DE74"/>
    <mergeCell ref="DF74:DG74"/>
    <mergeCell ref="BP74:BS74"/>
    <mergeCell ref="BS37:CQ37"/>
    <mergeCell ref="DQ35:DS36"/>
    <mergeCell ref="CO41:CQ42"/>
    <mergeCell ref="CT41:CT43"/>
    <mergeCell ref="CU41:CY41"/>
    <mergeCell ref="CZ41:DN41"/>
    <mergeCell ref="CT35:CT37"/>
    <mergeCell ref="CU35:CY35"/>
    <mergeCell ref="BS36:BW36"/>
    <mergeCell ref="B68:M68"/>
    <mergeCell ref="N68:Z68"/>
    <mergeCell ref="AA68:AM68"/>
    <mergeCell ref="AN68:AZ68"/>
    <mergeCell ref="BA68:BM68"/>
    <mergeCell ref="BP68:CA68"/>
    <mergeCell ref="CB68:CN68"/>
    <mergeCell ref="CO68:DA68"/>
    <mergeCell ref="DB68:DN68"/>
    <mergeCell ref="DO68:EA68"/>
    <mergeCell ref="B63:E67"/>
    <mergeCell ref="F63:G67"/>
    <mergeCell ref="H63:AL67"/>
    <mergeCell ref="AM63:AN67"/>
    <mergeCell ref="BP63:BS67"/>
    <mergeCell ref="BT63:BU67"/>
    <mergeCell ref="BV63:CZ67"/>
    <mergeCell ref="DA63:DB67"/>
    <mergeCell ref="AV64:BA64"/>
    <mergeCell ref="BB64:BG64"/>
    <mergeCell ref="DJ63:EA63"/>
    <mergeCell ref="DR67:EA67"/>
    <mergeCell ref="CZ44:DN44"/>
    <mergeCell ref="DO44:DP45"/>
    <mergeCell ref="DQ44:DS45"/>
    <mergeCell ref="BS45:BW45"/>
    <mergeCell ref="BX45:CL45"/>
    <mergeCell ref="CU45:CY45"/>
    <mergeCell ref="CZ45:DN45"/>
    <mergeCell ref="DO41:DP42"/>
    <mergeCell ref="BS46:CQ46"/>
    <mergeCell ref="CU36:CY36"/>
    <mergeCell ref="CZ36:DN36"/>
    <mergeCell ref="DT35:EA46"/>
    <mergeCell ref="BX38:CL38"/>
    <mergeCell ref="CM38:CN39"/>
    <mergeCell ref="CO38:CQ39"/>
    <mergeCell ref="CM35:CN36"/>
    <mergeCell ref="CO35:CQ36"/>
    <mergeCell ref="CR35:CS46"/>
    <mergeCell ref="CT38:CT40"/>
    <mergeCell ref="BS38:BW38"/>
    <mergeCell ref="CU37:DS37"/>
    <mergeCell ref="CU40:DS40"/>
    <mergeCell ref="CU43:DS43"/>
    <mergeCell ref="DQ41:DS42"/>
    <mergeCell ref="CU38:CY38"/>
    <mergeCell ref="CZ38:DN38"/>
    <mergeCell ref="DO38:DP39"/>
    <mergeCell ref="DQ38:DS39"/>
    <mergeCell ref="BS39:BW39"/>
    <mergeCell ref="BX39:CL39"/>
    <mergeCell ref="CU39:CY39"/>
    <mergeCell ref="CZ39:DN39"/>
    <mergeCell ref="CO44:CQ45"/>
    <mergeCell ref="DV33:EA34"/>
    <mergeCell ref="BS34:CQ34"/>
    <mergeCell ref="BP32:BR34"/>
    <mergeCell ref="BS32:BW32"/>
    <mergeCell ref="BX32:CL32"/>
    <mergeCell ref="CM32:CN33"/>
    <mergeCell ref="CO32:CQ33"/>
    <mergeCell ref="CR32:CW34"/>
    <mergeCell ref="CX32:DC32"/>
    <mergeCell ref="DD32:DI34"/>
    <mergeCell ref="DJ32:DO32"/>
    <mergeCell ref="CV19:DK20"/>
    <mergeCell ref="DL19:EA20"/>
    <mergeCell ref="DD26:DH27"/>
    <mergeCell ref="DP26:DT27"/>
    <mergeCell ref="BY27:CE27"/>
    <mergeCell ref="CK27:CQ27"/>
    <mergeCell ref="CW27:DC27"/>
    <mergeCell ref="DI27:DO27"/>
    <mergeCell ref="DU27:EA27"/>
    <mergeCell ref="DJ28:DO29"/>
    <mergeCell ref="DP28:EA28"/>
    <mergeCell ref="DV32:EA32"/>
    <mergeCell ref="CT21:CX21"/>
    <mergeCell ref="DB21:DC21"/>
    <mergeCell ref="DD21:DK21"/>
    <mergeCell ref="DL21:DM21"/>
    <mergeCell ref="DN21:DU21"/>
    <mergeCell ref="CF21:CN21"/>
    <mergeCell ref="DP13:DS13"/>
    <mergeCell ref="DT13:DW13"/>
    <mergeCell ref="BP28:BS31"/>
    <mergeCell ref="BT28:BX29"/>
    <mergeCell ref="BY28:CE29"/>
    <mergeCell ref="CF28:CJ29"/>
    <mergeCell ref="CK28:CO28"/>
    <mergeCell ref="CP28:CS28"/>
    <mergeCell ref="CT28:CW28"/>
    <mergeCell ref="CX28:DC29"/>
    <mergeCell ref="DD28:DI29"/>
    <mergeCell ref="BP21:BS21"/>
    <mergeCell ref="BP22:BS25"/>
    <mergeCell ref="BP26:BS27"/>
    <mergeCell ref="BT26:BX27"/>
    <mergeCell ref="CF26:CJ27"/>
    <mergeCell ref="CR26:CV27"/>
    <mergeCell ref="CT29:CW29"/>
    <mergeCell ref="DP31:EA31"/>
    <mergeCell ref="DP29:EA29"/>
    <mergeCell ref="BT30:BX31"/>
    <mergeCell ref="CF30:CJ31"/>
    <mergeCell ref="DH14:DK16"/>
    <mergeCell ref="CK30:CO30"/>
    <mergeCell ref="CP30:CS30"/>
    <mergeCell ref="CT30:CW30"/>
    <mergeCell ref="BP17:CE17"/>
    <mergeCell ref="BY31:CE31"/>
    <mergeCell ref="DL14:DO16"/>
    <mergeCell ref="DP14:DS16"/>
    <mergeCell ref="DT14:DW16"/>
    <mergeCell ref="BU21:CE21"/>
    <mergeCell ref="B7:M7"/>
    <mergeCell ref="BH33:BM34"/>
    <mergeCell ref="AD32:AI34"/>
    <mergeCell ref="AP32:AU34"/>
    <mergeCell ref="AV32:BA32"/>
    <mergeCell ref="AJ32:AO32"/>
    <mergeCell ref="AJ33:AO34"/>
    <mergeCell ref="AV33:BA34"/>
    <mergeCell ref="Y32:Z33"/>
    <mergeCell ref="AA32:AC33"/>
    <mergeCell ref="B21:E21"/>
    <mergeCell ref="B26:E27"/>
    <mergeCell ref="B22:E25"/>
    <mergeCell ref="F26:J27"/>
    <mergeCell ref="K27:Q27"/>
    <mergeCell ref="R26:V27"/>
    <mergeCell ref="AD26:AH27"/>
    <mergeCell ref="B32:D34"/>
    <mergeCell ref="E34:I34"/>
    <mergeCell ref="AA7:AM7"/>
    <mergeCell ref="AN7:AZ7"/>
    <mergeCell ref="AA9:AM9"/>
    <mergeCell ref="AN12:AS12"/>
    <mergeCell ref="X11:AS11"/>
    <mergeCell ref="X10:AS10"/>
    <mergeCell ref="F13:I13"/>
    <mergeCell ref="F14:I16"/>
    <mergeCell ref="AN21:AO21"/>
    <mergeCell ref="R30:V31"/>
    <mergeCell ref="J34:P34"/>
    <mergeCell ref="Q34:V34"/>
    <mergeCell ref="W34:AC34"/>
    <mergeCell ref="CP47:CQ50"/>
    <mergeCell ref="BY47:CA50"/>
    <mergeCell ref="J43:P43"/>
    <mergeCell ref="CO70:DA70"/>
    <mergeCell ref="BT62:BU62"/>
    <mergeCell ref="BV62:BW62"/>
    <mergeCell ref="AO65:AU65"/>
    <mergeCell ref="DC65:DI65"/>
    <mergeCell ref="AO64:AU64"/>
    <mergeCell ref="DC64:DI64"/>
    <mergeCell ref="DC63:DI63"/>
    <mergeCell ref="R62:S62"/>
    <mergeCell ref="DB70:DN70"/>
    <mergeCell ref="CV62:CW62"/>
    <mergeCell ref="AO63:AU63"/>
    <mergeCell ref="AV63:BM63"/>
    <mergeCell ref="CJ62:CK62"/>
    <mergeCell ref="CL62:CM62"/>
    <mergeCell ref="CN62:CO62"/>
    <mergeCell ref="CP62:CQ62"/>
    <mergeCell ref="CR62:CS62"/>
    <mergeCell ref="CT62:CU62"/>
    <mergeCell ref="BX62:BY62"/>
    <mergeCell ref="BZ62:CA62"/>
    <mergeCell ref="BP62:BQ62"/>
    <mergeCell ref="BR62:BS62"/>
    <mergeCell ref="DJ65:EA65"/>
    <mergeCell ref="DC66:DD67"/>
    <mergeCell ref="DO70:EA70"/>
    <mergeCell ref="BP69:CA70"/>
    <mergeCell ref="N70:Z70"/>
    <mergeCell ref="AA70:AM70"/>
    <mergeCell ref="DD49:DF50"/>
    <mergeCell ref="BH49:BJ50"/>
    <mergeCell ref="BK49:BM50"/>
    <mergeCell ref="BR54:BX54"/>
    <mergeCell ref="BS47:BT50"/>
    <mergeCell ref="CN47:CO50"/>
    <mergeCell ref="Q37:V37"/>
    <mergeCell ref="DG49:DI50"/>
    <mergeCell ref="Y38:Z39"/>
    <mergeCell ref="CD62:CE62"/>
    <mergeCell ref="CF62:CG62"/>
    <mergeCell ref="CH62:CI62"/>
    <mergeCell ref="BE61:BM61"/>
    <mergeCell ref="P62:Q62"/>
    <mergeCell ref="Z62:AA62"/>
    <mergeCell ref="CB62:CC62"/>
    <mergeCell ref="BP57:BW57"/>
    <mergeCell ref="BX57:BY57"/>
    <mergeCell ref="BP47:BR50"/>
    <mergeCell ref="CH47:CM47"/>
    <mergeCell ref="AJ49:AL50"/>
    <mergeCell ref="AM49:AO50"/>
    <mergeCell ref="BF38:BH38"/>
    <mergeCell ref="BG39:BH39"/>
    <mergeCell ref="BI39:BJ39"/>
    <mergeCell ref="BK39:BL39"/>
    <mergeCell ref="BR38:BR40"/>
    <mergeCell ref="BR41:BR43"/>
    <mergeCell ref="BS41:BW41"/>
    <mergeCell ref="BX41:CL41"/>
    <mergeCell ref="CM41:CN42"/>
    <mergeCell ref="BS40:CQ40"/>
    <mergeCell ref="CU52:CW52"/>
    <mergeCell ref="CX52:CZ52"/>
    <mergeCell ref="DA52:DC52"/>
    <mergeCell ref="DD52:DF52"/>
    <mergeCell ref="Q48:S50"/>
    <mergeCell ref="T48:V50"/>
    <mergeCell ref="DA49:DC50"/>
    <mergeCell ref="A51:A55"/>
    <mergeCell ref="AV55:AX55"/>
    <mergeCell ref="BR55:BX55"/>
    <mergeCell ref="B53:C55"/>
    <mergeCell ref="D53:J53"/>
    <mergeCell ref="K53:L53"/>
    <mergeCell ref="M53:T53"/>
    <mergeCell ref="U53:AB53"/>
    <mergeCell ref="AC53:AJ53"/>
    <mergeCell ref="D54:J54"/>
    <mergeCell ref="K54:BM54"/>
    <mergeCell ref="AJ51:AL51"/>
    <mergeCell ref="AM51:AO51"/>
    <mergeCell ref="AP51:AR51"/>
    <mergeCell ref="K55:AU55"/>
    <mergeCell ref="BY55:DI55"/>
    <mergeCell ref="D55:J55"/>
    <mergeCell ref="BY51:CA52"/>
    <mergeCell ref="CB51:CD52"/>
    <mergeCell ref="K51:M52"/>
    <mergeCell ref="N51:P52"/>
    <mergeCell ref="Q51:S52"/>
    <mergeCell ref="CH51:CJ52"/>
    <mergeCell ref="CK51:CM52"/>
    <mergeCell ref="CN51:CO52"/>
    <mergeCell ref="B47:D50"/>
    <mergeCell ref="W48:Y50"/>
    <mergeCell ref="AD47:AR48"/>
    <mergeCell ref="AS47:BM48"/>
    <mergeCell ref="T51:V52"/>
    <mergeCell ref="BP35:BQ46"/>
    <mergeCell ref="BR35:BR37"/>
    <mergeCell ref="BS35:BW35"/>
    <mergeCell ref="BG37:BH37"/>
    <mergeCell ref="CX49:CZ50"/>
    <mergeCell ref="E37:I37"/>
    <mergeCell ref="CR49:CT50"/>
    <mergeCell ref="BU47:BV50"/>
    <mergeCell ref="BW47:BX50"/>
    <mergeCell ref="BO51:BO55"/>
    <mergeCell ref="BY54:EA54"/>
    <mergeCell ref="DY49:EA50"/>
    <mergeCell ref="CZ35:DN35"/>
    <mergeCell ref="BX36:CL36"/>
    <mergeCell ref="BR44:BR46"/>
    <mergeCell ref="BS44:BW44"/>
    <mergeCell ref="BX44:CL44"/>
    <mergeCell ref="CM44:CN45"/>
    <mergeCell ref="E38:I38"/>
    <mergeCell ref="W46:AC46"/>
    <mergeCell ref="AA44:AC45"/>
    <mergeCell ref="BA41:BB42"/>
    <mergeCell ref="CP51:CQ52"/>
    <mergeCell ref="DG51:DI52"/>
    <mergeCell ref="DJ51:DL52"/>
    <mergeCell ref="DM51:DO52"/>
    <mergeCell ref="BW51:BX52"/>
    <mergeCell ref="DJ49:DL50"/>
    <mergeCell ref="DM49:DO50"/>
    <mergeCell ref="CU49:CW50"/>
    <mergeCell ref="CB47:CG47"/>
    <mergeCell ref="DV49:DX50"/>
    <mergeCell ref="DA51:DC51"/>
    <mergeCell ref="BR53:EA53"/>
    <mergeCell ref="DJ55:DL55"/>
    <mergeCell ref="BP53:BQ55"/>
    <mergeCell ref="DD51:DF51"/>
    <mergeCell ref="CU51:CW51"/>
    <mergeCell ref="DP49:DR50"/>
    <mergeCell ref="DS49:DU50"/>
    <mergeCell ref="AO4:AU4"/>
    <mergeCell ref="DC4:DI4"/>
    <mergeCell ref="BP2:BS6"/>
    <mergeCell ref="BT2:BU6"/>
    <mergeCell ref="BV2:CZ6"/>
    <mergeCell ref="DA2:DB6"/>
    <mergeCell ref="DC2:DI2"/>
    <mergeCell ref="DJ2:EA2"/>
    <mergeCell ref="DX14:EA16"/>
    <mergeCell ref="DX13:EA13"/>
    <mergeCell ref="BJ13:BM13"/>
    <mergeCell ref="BJ14:BM16"/>
    <mergeCell ref="BJ10:BM12"/>
    <mergeCell ref="DH10:DK12"/>
    <mergeCell ref="DL10:DW11"/>
    <mergeCell ref="AT10:AW12"/>
    <mergeCell ref="DC3:EA3"/>
    <mergeCell ref="AV4:BM4"/>
    <mergeCell ref="AO5:AP6"/>
    <mergeCell ref="DJ4:EA4"/>
    <mergeCell ref="DC5:DD6"/>
    <mergeCell ref="BP10:CA10"/>
    <mergeCell ref="CB10:CK12"/>
    <mergeCell ref="CL10:DG10"/>
    <mergeCell ref="BP11:BW12"/>
    <mergeCell ref="BY11:CA12"/>
    <mergeCell ref="CL11:DG11"/>
    <mergeCell ref="DX10:EA12"/>
    <mergeCell ref="AO3:AU3"/>
    <mergeCell ref="AT13:AW13"/>
    <mergeCell ref="AN13:AQ13"/>
    <mergeCell ref="DT12:DW12"/>
    <mergeCell ref="BP7:CA7"/>
    <mergeCell ref="CB7:CN7"/>
    <mergeCell ref="CO7:DA7"/>
    <mergeCell ref="DB7:DN7"/>
    <mergeCell ref="DO7:EA7"/>
    <mergeCell ref="BP8:CA9"/>
    <mergeCell ref="CB9:CN9"/>
    <mergeCell ref="CO9:DA9"/>
    <mergeCell ref="DB9:DN9"/>
    <mergeCell ref="DO9:EA9"/>
    <mergeCell ref="BD6:BM6"/>
    <mergeCell ref="DR6:EA6"/>
    <mergeCell ref="BA7:BM7"/>
    <mergeCell ref="BA9:BM9"/>
    <mergeCell ref="AN9:AZ9"/>
    <mergeCell ref="AX10:BI11"/>
    <mergeCell ref="AX12:BE12"/>
    <mergeCell ref="DL12:DS12"/>
    <mergeCell ref="DH13:DK13"/>
    <mergeCell ref="BF12:BI12"/>
    <mergeCell ref="AX13:BA13"/>
    <mergeCell ref="AB13:AC13"/>
    <mergeCell ref="AB14:AC16"/>
    <mergeCell ref="AT14:AW16"/>
    <mergeCell ref="AH14:AK16"/>
    <mergeCell ref="CV17:DK17"/>
    <mergeCell ref="DL17:EA17"/>
    <mergeCell ref="BT18:CC18"/>
    <mergeCell ref="BP19:CE20"/>
    <mergeCell ref="CF19:CU20"/>
    <mergeCell ref="BI37:BJ37"/>
    <mergeCell ref="AZ21:BG21"/>
    <mergeCell ref="BX35:CL35"/>
    <mergeCell ref="DO35:DP36"/>
    <mergeCell ref="DP30:EA30"/>
    <mergeCell ref="CK31:CO31"/>
    <mergeCell ref="CX30:DC31"/>
    <mergeCell ref="DD30:DI31"/>
    <mergeCell ref="DJ30:DO31"/>
    <mergeCell ref="BB29:BM29"/>
    <mergeCell ref="BB30:BM30"/>
    <mergeCell ref="AP30:AU31"/>
    <mergeCell ref="AB31:AE31"/>
    <mergeCell ref="AF31:AI31"/>
    <mergeCell ref="AB29:AE29"/>
    <mergeCell ref="AF29:AI29"/>
    <mergeCell ref="F22:BM25"/>
    <mergeCell ref="BT22:EA25"/>
    <mergeCell ref="E35:I35"/>
    <mergeCell ref="CO21:CS21"/>
    <mergeCell ref="DL13:DO13"/>
    <mergeCell ref="CT44:CT46"/>
    <mergeCell ref="CU44:CY44"/>
    <mergeCell ref="CU46:DS46"/>
    <mergeCell ref="BS42:BW42"/>
    <mergeCell ref="BX42:CL42"/>
    <mergeCell ref="CU42:CY42"/>
    <mergeCell ref="W31:AA31"/>
    <mergeCell ref="W29:AA29"/>
    <mergeCell ref="W28:AA28"/>
    <mergeCell ref="AB28:AE28"/>
    <mergeCell ref="AF28:AI28"/>
    <mergeCell ref="AV28:BA29"/>
    <mergeCell ref="AV30:BA31"/>
    <mergeCell ref="BB32:BG34"/>
    <mergeCell ref="J36:X36"/>
    <mergeCell ref="AG38:AK38"/>
    <mergeCell ref="AF30:AI30"/>
    <mergeCell ref="AJ30:AO31"/>
    <mergeCell ref="CK29:CO29"/>
    <mergeCell ref="CP29:CS29"/>
    <mergeCell ref="K31:Q31"/>
    <mergeCell ref="R28:V29"/>
    <mergeCell ref="DP32:DU34"/>
    <mergeCell ref="BS33:BW33"/>
    <mergeCell ref="BX33:CL33"/>
    <mergeCell ref="J38:X38"/>
    <mergeCell ref="W37:AC37"/>
    <mergeCell ref="BC41:BE42"/>
    <mergeCell ref="CX33:DC34"/>
    <mergeCell ref="DJ33:DO34"/>
    <mergeCell ref="CZ42:DN42"/>
    <mergeCell ref="J42:X42"/>
    <mergeCell ref="B14:E16"/>
    <mergeCell ref="J14:M16"/>
    <mergeCell ref="J13:M13"/>
    <mergeCell ref="B10:M10"/>
    <mergeCell ref="AG42:AK42"/>
    <mergeCell ref="W43:AC43"/>
    <mergeCell ref="AX21:AY21"/>
    <mergeCell ref="F28:J29"/>
    <mergeCell ref="F30:J31"/>
    <mergeCell ref="E43:I43"/>
    <mergeCell ref="BC35:BE36"/>
    <mergeCell ref="AG36:AK36"/>
    <mergeCell ref="AL36:AZ36"/>
    <mergeCell ref="AG37:AK37"/>
    <mergeCell ref="AA38:AC39"/>
    <mergeCell ref="Q46:V46"/>
    <mergeCell ref="E33:I33"/>
    <mergeCell ref="E32:I32"/>
    <mergeCell ref="B28:E31"/>
    <mergeCell ref="E39:I39"/>
    <mergeCell ref="J39:X39"/>
    <mergeCell ref="E40:I40"/>
    <mergeCell ref="J40:P40"/>
    <mergeCell ref="R19:AG20"/>
    <mergeCell ref="AH19:AW20"/>
    <mergeCell ref="AP26:AT27"/>
    <mergeCell ref="G21:Q21"/>
    <mergeCell ref="R21:Z21"/>
    <mergeCell ref="AA21:AE21"/>
    <mergeCell ref="AF21:AJ21"/>
    <mergeCell ref="X14:AA16"/>
    <mergeCell ref="X13:AA13"/>
    <mergeCell ref="BB26:BF27"/>
    <mergeCell ref="W27:AC27"/>
    <mergeCell ref="AI27:AO27"/>
    <mergeCell ref="AU27:BA27"/>
    <mergeCell ref="BG27:BM27"/>
    <mergeCell ref="BB31:BM31"/>
    <mergeCell ref="AJ28:AO29"/>
    <mergeCell ref="AP28:AU29"/>
    <mergeCell ref="W30:AA30"/>
    <mergeCell ref="AD35:AE46"/>
    <mergeCell ref="AF35:AF37"/>
    <mergeCell ref="AG35:AK35"/>
    <mergeCell ref="AL35:AZ35"/>
    <mergeCell ref="BA35:BB36"/>
    <mergeCell ref="BA44:BB45"/>
    <mergeCell ref="BC44:BE45"/>
    <mergeCell ref="BH32:BM32"/>
    <mergeCell ref="AB30:AE30"/>
    <mergeCell ref="Z47:AA50"/>
    <mergeCell ref="AV49:AX50"/>
    <mergeCell ref="AY49:BA50"/>
    <mergeCell ref="BB49:BD50"/>
    <mergeCell ref="BE49:BG50"/>
    <mergeCell ref="B2:E6"/>
    <mergeCell ref="F2:G6"/>
    <mergeCell ref="H2:AL6"/>
    <mergeCell ref="AM2:AN6"/>
    <mergeCell ref="AO2:AU2"/>
    <mergeCell ref="AV2:BM2"/>
    <mergeCell ref="AV3:BA3"/>
    <mergeCell ref="BB3:BG3"/>
    <mergeCell ref="BH3:BM3"/>
    <mergeCell ref="BF35:BM35"/>
    <mergeCell ref="E41:I41"/>
    <mergeCell ref="J41:X41"/>
    <mergeCell ref="AX14:BA16"/>
    <mergeCell ref="BB13:BE13"/>
    <mergeCell ref="BF13:BI13"/>
    <mergeCell ref="BB14:BE16"/>
    <mergeCell ref="AA41:AC42"/>
    <mergeCell ref="B13:E13"/>
    <mergeCell ref="B35:C46"/>
    <mergeCell ref="D35:D37"/>
    <mergeCell ref="B8:M9"/>
    <mergeCell ref="BC38:BE39"/>
    <mergeCell ref="J37:P37"/>
    <mergeCell ref="AG40:AK40"/>
    <mergeCell ref="N7:Z7"/>
    <mergeCell ref="N9:Z9"/>
    <mergeCell ref="AX19:BM20"/>
    <mergeCell ref="A64:A83"/>
    <mergeCell ref="BO64:BO83"/>
    <mergeCell ref="A61:A62"/>
    <mergeCell ref="BO61:BO62"/>
    <mergeCell ref="DS61:EA61"/>
    <mergeCell ref="AJ62:AK62"/>
    <mergeCell ref="B61:AK61"/>
    <mergeCell ref="AL61:AS61"/>
    <mergeCell ref="AL62:AS62"/>
    <mergeCell ref="BP61:CY61"/>
    <mergeCell ref="CZ61:DG61"/>
    <mergeCell ref="CX62:CY62"/>
    <mergeCell ref="CZ62:DG62"/>
    <mergeCell ref="AB62:AC62"/>
    <mergeCell ref="AD62:AE62"/>
    <mergeCell ref="AF62:AG62"/>
    <mergeCell ref="AH62:AI62"/>
    <mergeCell ref="T62:U62"/>
    <mergeCell ref="V62:W62"/>
    <mergeCell ref="X62:Y62"/>
    <mergeCell ref="DJ64:DO64"/>
    <mergeCell ref="CF78:CU78"/>
    <mergeCell ref="CV78:DK78"/>
    <mergeCell ref="DL78:EA78"/>
    <mergeCell ref="B71:M71"/>
    <mergeCell ref="N71:W73"/>
    <mergeCell ref="X71:AS71"/>
    <mergeCell ref="B72:I73"/>
    <mergeCell ref="K72:M73"/>
    <mergeCell ref="X72:AS72"/>
    <mergeCell ref="X73:AC73"/>
    <mergeCell ref="AD73:AM73"/>
    <mergeCell ref="B11:I12"/>
    <mergeCell ref="N10:W12"/>
    <mergeCell ref="N14:W16"/>
    <mergeCell ref="F18:O18"/>
    <mergeCell ref="K28:Q29"/>
    <mergeCell ref="BF42:BM46"/>
    <mergeCell ref="E47:F50"/>
    <mergeCell ref="G47:H50"/>
    <mergeCell ref="AG46:AK46"/>
    <mergeCell ref="AL38:AZ38"/>
    <mergeCell ref="BA38:BB39"/>
    <mergeCell ref="AL37:BE37"/>
    <mergeCell ref="AL40:BE40"/>
    <mergeCell ref="AL43:BE43"/>
    <mergeCell ref="AL46:BE46"/>
    <mergeCell ref="AD13:AG13"/>
    <mergeCell ref="AH13:AK13"/>
    <mergeCell ref="B19:Q20"/>
    <mergeCell ref="B17:Q17"/>
    <mergeCell ref="BB28:BM28"/>
    <mergeCell ref="J33:X33"/>
    <mergeCell ref="J32:X32"/>
    <mergeCell ref="X12:AC12"/>
    <mergeCell ref="AD12:AM12"/>
    <mergeCell ref="AL13:AM13"/>
    <mergeCell ref="AR13:AS13"/>
    <mergeCell ref="AP21:AW21"/>
    <mergeCell ref="BK37:BL37"/>
    <mergeCell ref="D38:D40"/>
    <mergeCell ref="AG43:AK43"/>
    <mergeCell ref="E36:I36"/>
    <mergeCell ref="D44:D46"/>
    <mergeCell ref="BY88:CE88"/>
    <mergeCell ref="CK88:CQ88"/>
    <mergeCell ref="J35:X35"/>
    <mergeCell ref="Y35:Z36"/>
    <mergeCell ref="AA35:AC36"/>
    <mergeCell ref="AG45:AK45"/>
    <mergeCell ref="AL45:AZ45"/>
    <mergeCell ref="J57:K57"/>
    <mergeCell ref="Z57:AA57"/>
    <mergeCell ref="Q43:V43"/>
    <mergeCell ref="AG39:AK39"/>
    <mergeCell ref="AL39:AZ39"/>
    <mergeCell ref="K47:M50"/>
    <mergeCell ref="N47:S47"/>
    <mergeCell ref="T47:Y47"/>
    <mergeCell ref="AF44:AF46"/>
    <mergeCell ref="AG44:AK44"/>
    <mergeCell ref="AL44:AZ44"/>
    <mergeCell ref="N48:P50"/>
    <mergeCell ref="Q40:V40"/>
    <mergeCell ref="G82:Q82"/>
    <mergeCell ref="R82:Z82"/>
    <mergeCell ref="AA82:AE82"/>
    <mergeCell ref="CF82:CN82"/>
    <mergeCell ref="CO82:CS82"/>
    <mergeCell ref="I51:J52"/>
    <mergeCell ref="W51:Y52"/>
    <mergeCell ref="Z51:AA52"/>
    <mergeCell ref="AB51:AC52"/>
    <mergeCell ref="AD52:AF52"/>
    <mergeCell ref="AG52:AI52"/>
    <mergeCell ref="N62:O62"/>
    <mergeCell ref="CR12:DA12"/>
    <mergeCell ref="DB12:DG12"/>
    <mergeCell ref="BP13:BS13"/>
    <mergeCell ref="BT13:BW13"/>
    <mergeCell ref="BX13:CA13"/>
    <mergeCell ref="CL13:CO13"/>
    <mergeCell ref="CP13:CQ13"/>
    <mergeCell ref="CR13:CU13"/>
    <mergeCell ref="CV13:CY13"/>
    <mergeCell ref="CZ13:DA13"/>
    <mergeCell ref="DB13:DE13"/>
    <mergeCell ref="DF13:DG13"/>
    <mergeCell ref="BP14:BS16"/>
    <mergeCell ref="BT14:BW16"/>
    <mergeCell ref="BX14:CA16"/>
    <mergeCell ref="CB14:CK16"/>
    <mergeCell ref="CL14:CO16"/>
    <mergeCell ref="CP14:CQ16"/>
    <mergeCell ref="CR14:CU16"/>
    <mergeCell ref="CV14:CY16"/>
    <mergeCell ref="DB14:DE16"/>
    <mergeCell ref="CL12:CQ12"/>
    <mergeCell ref="DY57:EA57"/>
    <mergeCell ref="CX51:CZ51"/>
    <mergeCell ref="CE51:CG52"/>
    <mergeCell ref="B69:M70"/>
    <mergeCell ref="B62:C62"/>
    <mergeCell ref="AO66:AP67"/>
    <mergeCell ref="DT103:EA103"/>
    <mergeCell ref="BF96:BM97"/>
    <mergeCell ref="BF103:BM103"/>
    <mergeCell ref="DT73:DW73"/>
    <mergeCell ref="BP83:BS86"/>
    <mergeCell ref="CP91:CS91"/>
    <mergeCell ref="CT91:CW91"/>
    <mergeCell ref="CX91:DC92"/>
    <mergeCell ref="CP92:CS92"/>
    <mergeCell ref="CT92:CW92"/>
    <mergeCell ref="F83:BM86"/>
    <mergeCell ref="BK57:BM57"/>
    <mergeCell ref="AN70:AZ70"/>
    <mergeCell ref="BA70:BM70"/>
    <mergeCell ref="CB70:CN70"/>
    <mergeCell ref="DP64:DU64"/>
    <mergeCell ref="DV64:EA64"/>
    <mergeCell ref="AV65:BM65"/>
    <mergeCell ref="AT71:AW73"/>
    <mergeCell ref="AX71:BI72"/>
    <mergeCell ref="DH71:DK73"/>
    <mergeCell ref="DL71:DW72"/>
    <mergeCell ref="CR51:CT51"/>
    <mergeCell ref="AJ52:AL52"/>
    <mergeCell ref="AM52:AO52"/>
    <mergeCell ref="AP52:AR52"/>
    <mergeCell ref="DW101:DX101"/>
    <mergeCell ref="DY101:DZ101"/>
    <mergeCell ref="B74:E74"/>
    <mergeCell ref="BK101:BL101"/>
    <mergeCell ref="AF41:AF43"/>
    <mergeCell ref="E44:I44"/>
    <mergeCell ref="J44:X44"/>
    <mergeCell ref="Y44:Z45"/>
    <mergeCell ref="E45:I45"/>
    <mergeCell ref="J45:X45"/>
    <mergeCell ref="E46:I46"/>
    <mergeCell ref="J46:P46"/>
    <mergeCell ref="DT96:EA97"/>
    <mergeCell ref="E93:I93"/>
    <mergeCell ref="J93:X93"/>
    <mergeCell ref="Y93:Z94"/>
    <mergeCell ref="AD93:AI95"/>
    <mergeCell ref="B93:D95"/>
    <mergeCell ref="CR47:DF48"/>
    <mergeCell ref="DG47:EA48"/>
    <mergeCell ref="CB48:CD50"/>
    <mergeCell ref="CE48:CG50"/>
    <mergeCell ref="CH48:CJ50"/>
    <mergeCell ref="CK48:CM50"/>
    <mergeCell ref="I47:J50"/>
    <mergeCell ref="AS49:AU50"/>
    <mergeCell ref="F62:G62"/>
    <mergeCell ref="H62:I62"/>
    <mergeCell ref="J62:K62"/>
    <mergeCell ref="L62:M62"/>
    <mergeCell ref="AN73:AS73"/>
    <mergeCell ref="CN57:CO57"/>
    <mergeCell ref="DB82:DC82"/>
    <mergeCell ref="DD82:DK82"/>
    <mergeCell ref="DL82:DM82"/>
    <mergeCell ref="DN82:DU82"/>
    <mergeCell ref="AB47:AC50"/>
    <mergeCell ref="AD49:AF50"/>
    <mergeCell ref="AG49:AI50"/>
    <mergeCell ref="AP49:AR50"/>
    <mergeCell ref="BJ75:BM77"/>
    <mergeCell ref="B57:I57"/>
    <mergeCell ref="W40:AC40"/>
    <mergeCell ref="E42:I42"/>
    <mergeCell ref="D41:D43"/>
    <mergeCell ref="AD51:AF51"/>
    <mergeCell ref="AG51:AI51"/>
    <mergeCell ref="D62:E62"/>
    <mergeCell ref="AF38:AF40"/>
    <mergeCell ref="AG41:AK41"/>
    <mergeCell ref="AL41:AZ41"/>
    <mergeCell ref="AL42:AZ42"/>
    <mergeCell ref="AF82:AJ82"/>
    <mergeCell ref="AN82:AO82"/>
    <mergeCell ref="AP82:AW82"/>
    <mergeCell ref="AX82:AY82"/>
    <mergeCell ref="AZ82:BG82"/>
    <mergeCell ref="BU82:CE82"/>
    <mergeCell ref="B51:D52"/>
    <mergeCell ref="E51:F52"/>
    <mergeCell ref="G51:H52"/>
    <mergeCell ref="BJ71:BM73"/>
    <mergeCell ref="CF80:CU81"/>
    <mergeCell ref="CT82:CX82"/>
  </mergeCells>
  <phoneticPr fontId="1"/>
  <pageMargins left="0.27559055118110237" right="0.27559055118110237" top="0.15748031496062992" bottom="0.15748031496062992" header="0.15748031496062992" footer="0.15748031496062992"/>
  <pageSetup paperSize="9" scale="47" fitToHeight="0" orientation="landscape" r:id="rId1"/>
  <rowBreaks count="1" manualBreakCount="1">
    <brk id="59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0"/>
  <dimension ref="A1:S31"/>
  <sheetViews>
    <sheetView workbookViewId="0">
      <selection activeCell="O26" sqref="O26"/>
    </sheetView>
  </sheetViews>
  <sheetFormatPr defaultRowHeight="12.75" x14ac:dyDescent="0.25"/>
  <cols>
    <col min="1" max="1" width="3" customWidth="1"/>
    <col min="2" max="2" width="2.3984375" customWidth="1"/>
    <col min="8" max="9" width="3.3984375" customWidth="1"/>
    <col min="11" max="11" width="9.59765625" customWidth="1"/>
    <col min="12" max="12" width="4.3984375" style="1" customWidth="1"/>
    <col min="13" max="13" width="5" customWidth="1"/>
    <col min="15" max="15" width="16.265625" customWidth="1"/>
    <col min="16" max="16" width="14.73046875" customWidth="1"/>
    <col min="18" max="18" width="8" customWidth="1"/>
    <col min="19" max="19" width="12.86328125" customWidth="1"/>
    <col min="257" max="257" width="3" customWidth="1"/>
    <col min="258" max="258" width="2.3984375" customWidth="1"/>
    <col min="264" max="265" width="3.3984375" customWidth="1"/>
    <col min="267" max="267" width="9.59765625" customWidth="1"/>
    <col min="268" max="268" width="4.3984375" customWidth="1"/>
    <col min="269" max="269" width="5" customWidth="1"/>
    <col min="513" max="513" width="3" customWidth="1"/>
    <col min="514" max="514" width="2.3984375" customWidth="1"/>
    <col min="520" max="521" width="3.3984375" customWidth="1"/>
    <col min="523" max="523" width="9.59765625" customWidth="1"/>
    <col min="524" max="524" width="4.3984375" customWidth="1"/>
    <col min="525" max="525" width="5" customWidth="1"/>
    <col min="769" max="769" width="3" customWidth="1"/>
    <col min="770" max="770" width="2.3984375" customWidth="1"/>
    <col min="776" max="777" width="3.3984375" customWidth="1"/>
    <col min="779" max="779" width="9.59765625" customWidth="1"/>
    <col min="780" max="780" width="4.3984375" customWidth="1"/>
    <col min="781" max="781" width="5" customWidth="1"/>
    <col min="1025" max="1025" width="3" customWidth="1"/>
    <col min="1026" max="1026" width="2.3984375" customWidth="1"/>
    <col min="1032" max="1033" width="3.3984375" customWidth="1"/>
    <col min="1035" max="1035" width="9.59765625" customWidth="1"/>
    <col min="1036" max="1036" width="4.3984375" customWidth="1"/>
    <col min="1037" max="1037" width="5" customWidth="1"/>
    <col min="1281" max="1281" width="3" customWidth="1"/>
    <col min="1282" max="1282" width="2.3984375" customWidth="1"/>
    <col min="1288" max="1289" width="3.3984375" customWidth="1"/>
    <col min="1291" max="1291" width="9.59765625" customWidth="1"/>
    <col min="1292" max="1292" width="4.3984375" customWidth="1"/>
    <col min="1293" max="1293" width="5" customWidth="1"/>
    <col min="1537" max="1537" width="3" customWidth="1"/>
    <col min="1538" max="1538" width="2.3984375" customWidth="1"/>
    <col min="1544" max="1545" width="3.3984375" customWidth="1"/>
    <col min="1547" max="1547" width="9.59765625" customWidth="1"/>
    <col min="1548" max="1548" width="4.3984375" customWidth="1"/>
    <col min="1549" max="1549" width="5" customWidth="1"/>
    <col min="1793" max="1793" width="3" customWidth="1"/>
    <col min="1794" max="1794" width="2.3984375" customWidth="1"/>
    <col min="1800" max="1801" width="3.3984375" customWidth="1"/>
    <col min="1803" max="1803" width="9.59765625" customWidth="1"/>
    <col min="1804" max="1804" width="4.3984375" customWidth="1"/>
    <col min="1805" max="1805" width="5" customWidth="1"/>
    <col min="2049" max="2049" width="3" customWidth="1"/>
    <col min="2050" max="2050" width="2.3984375" customWidth="1"/>
    <col min="2056" max="2057" width="3.3984375" customWidth="1"/>
    <col min="2059" max="2059" width="9.59765625" customWidth="1"/>
    <col min="2060" max="2060" width="4.3984375" customWidth="1"/>
    <col min="2061" max="2061" width="5" customWidth="1"/>
    <col min="2305" max="2305" width="3" customWidth="1"/>
    <col min="2306" max="2306" width="2.3984375" customWidth="1"/>
    <col min="2312" max="2313" width="3.3984375" customWidth="1"/>
    <col min="2315" max="2315" width="9.59765625" customWidth="1"/>
    <col min="2316" max="2316" width="4.3984375" customWidth="1"/>
    <col min="2317" max="2317" width="5" customWidth="1"/>
    <col min="2561" max="2561" width="3" customWidth="1"/>
    <col min="2562" max="2562" width="2.3984375" customWidth="1"/>
    <col min="2568" max="2569" width="3.3984375" customWidth="1"/>
    <col min="2571" max="2571" width="9.59765625" customWidth="1"/>
    <col min="2572" max="2572" width="4.3984375" customWidth="1"/>
    <col min="2573" max="2573" width="5" customWidth="1"/>
    <col min="2817" max="2817" width="3" customWidth="1"/>
    <col min="2818" max="2818" width="2.3984375" customWidth="1"/>
    <col min="2824" max="2825" width="3.3984375" customWidth="1"/>
    <col min="2827" max="2827" width="9.59765625" customWidth="1"/>
    <col min="2828" max="2828" width="4.3984375" customWidth="1"/>
    <col min="2829" max="2829" width="5" customWidth="1"/>
    <col min="3073" max="3073" width="3" customWidth="1"/>
    <col min="3074" max="3074" width="2.3984375" customWidth="1"/>
    <col min="3080" max="3081" width="3.3984375" customWidth="1"/>
    <col min="3083" max="3083" width="9.59765625" customWidth="1"/>
    <col min="3084" max="3084" width="4.3984375" customWidth="1"/>
    <col min="3085" max="3085" width="5" customWidth="1"/>
    <col min="3329" max="3329" width="3" customWidth="1"/>
    <col min="3330" max="3330" width="2.3984375" customWidth="1"/>
    <col min="3336" max="3337" width="3.3984375" customWidth="1"/>
    <col min="3339" max="3339" width="9.59765625" customWidth="1"/>
    <col min="3340" max="3340" width="4.3984375" customWidth="1"/>
    <col min="3341" max="3341" width="5" customWidth="1"/>
    <col min="3585" max="3585" width="3" customWidth="1"/>
    <col min="3586" max="3586" width="2.3984375" customWidth="1"/>
    <col min="3592" max="3593" width="3.3984375" customWidth="1"/>
    <col min="3595" max="3595" width="9.59765625" customWidth="1"/>
    <col min="3596" max="3596" width="4.3984375" customWidth="1"/>
    <col min="3597" max="3597" width="5" customWidth="1"/>
    <col min="3841" max="3841" width="3" customWidth="1"/>
    <col min="3842" max="3842" width="2.3984375" customWidth="1"/>
    <col min="3848" max="3849" width="3.3984375" customWidth="1"/>
    <col min="3851" max="3851" width="9.59765625" customWidth="1"/>
    <col min="3852" max="3852" width="4.3984375" customWidth="1"/>
    <col min="3853" max="3853" width="5" customWidth="1"/>
    <col min="4097" max="4097" width="3" customWidth="1"/>
    <col min="4098" max="4098" width="2.3984375" customWidth="1"/>
    <col min="4104" max="4105" width="3.3984375" customWidth="1"/>
    <col min="4107" max="4107" width="9.59765625" customWidth="1"/>
    <col min="4108" max="4108" width="4.3984375" customWidth="1"/>
    <col min="4109" max="4109" width="5" customWidth="1"/>
    <col min="4353" max="4353" width="3" customWidth="1"/>
    <col min="4354" max="4354" width="2.3984375" customWidth="1"/>
    <col min="4360" max="4361" width="3.3984375" customWidth="1"/>
    <col min="4363" max="4363" width="9.59765625" customWidth="1"/>
    <col min="4364" max="4364" width="4.3984375" customWidth="1"/>
    <col min="4365" max="4365" width="5" customWidth="1"/>
    <col min="4609" max="4609" width="3" customWidth="1"/>
    <col min="4610" max="4610" width="2.3984375" customWidth="1"/>
    <col min="4616" max="4617" width="3.3984375" customWidth="1"/>
    <col min="4619" max="4619" width="9.59765625" customWidth="1"/>
    <col min="4620" max="4620" width="4.3984375" customWidth="1"/>
    <col min="4621" max="4621" width="5" customWidth="1"/>
    <col min="4865" max="4865" width="3" customWidth="1"/>
    <col min="4866" max="4866" width="2.3984375" customWidth="1"/>
    <col min="4872" max="4873" width="3.3984375" customWidth="1"/>
    <col min="4875" max="4875" width="9.59765625" customWidth="1"/>
    <col min="4876" max="4876" width="4.3984375" customWidth="1"/>
    <col min="4877" max="4877" width="5" customWidth="1"/>
    <col min="5121" max="5121" width="3" customWidth="1"/>
    <col min="5122" max="5122" width="2.3984375" customWidth="1"/>
    <col min="5128" max="5129" width="3.3984375" customWidth="1"/>
    <col min="5131" max="5131" width="9.59765625" customWidth="1"/>
    <col min="5132" max="5132" width="4.3984375" customWidth="1"/>
    <col min="5133" max="5133" width="5" customWidth="1"/>
    <col min="5377" max="5377" width="3" customWidth="1"/>
    <col min="5378" max="5378" width="2.3984375" customWidth="1"/>
    <col min="5384" max="5385" width="3.3984375" customWidth="1"/>
    <col min="5387" max="5387" width="9.59765625" customWidth="1"/>
    <col min="5388" max="5388" width="4.3984375" customWidth="1"/>
    <col min="5389" max="5389" width="5" customWidth="1"/>
    <col min="5633" max="5633" width="3" customWidth="1"/>
    <col min="5634" max="5634" width="2.3984375" customWidth="1"/>
    <col min="5640" max="5641" width="3.3984375" customWidth="1"/>
    <col min="5643" max="5643" width="9.59765625" customWidth="1"/>
    <col min="5644" max="5644" width="4.3984375" customWidth="1"/>
    <col min="5645" max="5645" width="5" customWidth="1"/>
    <col min="5889" max="5889" width="3" customWidth="1"/>
    <col min="5890" max="5890" width="2.3984375" customWidth="1"/>
    <col min="5896" max="5897" width="3.3984375" customWidth="1"/>
    <col min="5899" max="5899" width="9.59765625" customWidth="1"/>
    <col min="5900" max="5900" width="4.3984375" customWidth="1"/>
    <col min="5901" max="5901" width="5" customWidth="1"/>
    <col min="6145" max="6145" width="3" customWidth="1"/>
    <col min="6146" max="6146" width="2.3984375" customWidth="1"/>
    <col min="6152" max="6153" width="3.3984375" customWidth="1"/>
    <col min="6155" max="6155" width="9.59765625" customWidth="1"/>
    <col min="6156" max="6156" width="4.3984375" customWidth="1"/>
    <col min="6157" max="6157" width="5" customWidth="1"/>
    <col min="6401" max="6401" width="3" customWidth="1"/>
    <col min="6402" max="6402" width="2.3984375" customWidth="1"/>
    <col min="6408" max="6409" width="3.3984375" customWidth="1"/>
    <col min="6411" max="6411" width="9.59765625" customWidth="1"/>
    <col min="6412" max="6412" width="4.3984375" customWidth="1"/>
    <col min="6413" max="6413" width="5" customWidth="1"/>
    <col min="6657" max="6657" width="3" customWidth="1"/>
    <col min="6658" max="6658" width="2.3984375" customWidth="1"/>
    <col min="6664" max="6665" width="3.3984375" customWidth="1"/>
    <col min="6667" max="6667" width="9.59765625" customWidth="1"/>
    <col min="6668" max="6668" width="4.3984375" customWidth="1"/>
    <col min="6669" max="6669" width="5" customWidth="1"/>
    <col min="6913" max="6913" width="3" customWidth="1"/>
    <col min="6914" max="6914" width="2.3984375" customWidth="1"/>
    <col min="6920" max="6921" width="3.3984375" customWidth="1"/>
    <col min="6923" max="6923" width="9.59765625" customWidth="1"/>
    <col min="6924" max="6924" width="4.3984375" customWidth="1"/>
    <col min="6925" max="6925" width="5" customWidth="1"/>
    <col min="7169" max="7169" width="3" customWidth="1"/>
    <col min="7170" max="7170" width="2.3984375" customWidth="1"/>
    <col min="7176" max="7177" width="3.3984375" customWidth="1"/>
    <col min="7179" max="7179" width="9.59765625" customWidth="1"/>
    <col min="7180" max="7180" width="4.3984375" customWidth="1"/>
    <col min="7181" max="7181" width="5" customWidth="1"/>
    <col min="7425" max="7425" width="3" customWidth="1"/>
    <col min="7426" max="7426" width="2.3984375" customWidth="1"/>
    <col min="7432" max="7433" width="3.3984375" customWidth="1"/>
    <col min="7435" max="7435" width="9.59765625" customWidth="1"/>
    <col min="7436" max="7436" width="4.3984375" customWidth="1"/>
    <col min="7437" max="7437" width="5" customWidth="1"/>
    <col min="7681" max="7681" width="3" customWidth="1"/>
    <col min="7682" max="7682" width="2.3984375" customWidth="1"/>
    <col min="7688" max="7689" width="3.3984375" customWidth="1"/>
    <col min="7691" max="7691" width="9.59765625" customWidth="1"/>
    <col min="7692" max="7692" width="4.3984375" customWidth="1"/>
    <col min="7693" max="7693" width="5" customWidth="1"/>
    <col min="7937" max="7937" width="3" customWidth="1"/>
    <col min="7938" max="7938" width="2.3984375" customWidth="1"/>
    <col min="7944" max="7945" width="3.3984375" customWidth="1"/>
    <col min="7947" max="7947" width="9.59765625" customWidth="1"/>
    <col min="7948" max="7948" width="4.3984375" customWidth="1"/>
    <col min="7949" max="7949" width="5" customWidth="1"/>
    <col min="8193" max="8193" width="3" customWidth="1"/>
    <col min="8194" max="8194" width="2.3984375" customWidth="1"/>
    <col min="8200" max="8201" width="3.3984375" customWidth="1"/>
    <col min="8203" max="8203" width="9.59765625" customWidth="1"/>
    <col min="8204" max="8204" width="4.3984375" customWidth="1"/>
    <col min="8205" max="8205" width="5" customWidth="1"/>
    <col min="8449" max="8449" width="3" customWidth="1"/>
    <col min="8450" max="8450" width="2.3984375" customWidth="1"/>
    <col min="8456" max="8457" width="3.3984375" customWidth="1"/>
    <col min="8459" max="8459" width="9.59765625" customWidth="1"/>
    <col min="8460" max="8460" width="4.3984375" customWidth="1"/>
    <col min="8461" max="8461" width="5" customWidth="1"/>
    <col min="8705" max="8705" width="3" customWidth="1"/>
    <col min="8706" max="8706" width="2.3984375" customWidth="1"/>
    <col min="8712" max="8713" width="3.3984375" customWidth="1"/>
    <col min="8715" max="8715" width="9.59765625" customWidth="1"/>
    <col min="8716" max="8716" width="4.3984375" customWidth="1"/>
    <col min="8717" max="8717" width="5" customWidth="1"/>
    <col min="8961" max="8961" width="3" customWidth="1"/>
    <col min="8962" max="8962" width="2.3984375" customWidth="1"/>
    <col min="8968" max="8969" width="3.3984375" customWidth="1"/>
    <col min="8971" max="8971" width="9.59765625" customWidth="1"/>
    <col min="8972" max="8972" width="4.3984375" customWidth="1"/>
    <col min="8973" max="8973" width="5" customWidth="1"/>
    <col min="9217" max="9217" width="3" customWidth="1"/>
    <col min="9218" max="9218" width="2.3984375" customWidth="1"/>
    <col min="9224" max="9225" width="3.3984375" customWidth="1"/>
    <col min="9227" max="9227" width="9.59765625" customWidth="1"/>
    <col min="9228" max="9228" width="4.3984375" customWidth="1"/>
    <col min="9229" max="9229" width="5" customWidth="1"/>
    <col min="9473" max="9473" width="3" customWidth="1"/>
    <col min="9474" max="9474" width="2.3984375" customWidth="1"/>
    <col min="9480" max="9481" width="3.3984375" customWidth="1"/>
    <col min="9483" max="9483" width="9.59765625" customWidth="1"/>
    <col min="9484" max="9484" width="4.3984375" customWidth="1"/>
    <col min="9485" max="9485" width="5" customWidth="1"/>
    <col min="9729" max="9729" width="3" customWidth="1"/>
    <col min="9730" max="9730" width="2.3984375" customWidth="1"/>
    <col min="9736" max="9737" width="3.3984375" customWidth="1"/>
    <col min="9739" max="9739" width="9.59765625" customWidth="1"/>
    <col min="9740" max="9740" width="4.3984375" customWidth="1"/>
    <col min="9741" max="9741" width="5" customWidth="1"/>
    <col min="9985" max="9985" width="3" customWidth="1"/>
    <col min="9986" max="9986" width="2.3984375" customWidth="1"/>
    <col min="9992" max="9993" width="3.3984375" customWidth="1"/>
    <col min="9995" max="9995" width="9.59765625" customWidth="1"/>
    <col min="9996" max="9996" width="4.3984375" customWidth="1"/>
    <col min="9997" max="9997" width="5" customWidth="1"/>
    <col min="10241" max="10241" width="3" customWidth="1"/>
    <col min="10242" max="10242" width="2.3984375" customWidth="1"/>
    <col min="10248" max="10249" width="3.3984375" customWidth="1"/>
    <col min="10251" max="10251" width="9.59765625" customWidth="1"/>
    <col min="10252" max="10252" width="4.3984375" customWidth="1"/>
    <col min="10253" max="10253" width="5" customWidth="1"/>
    <col min="10497" max="10497" width="3" customWidth="1"/>
    <col min="10498" max="10498" width="2.3984375" customWidth="1"/>
    <col min="10504" max="10505" width="3.3984375" customWidth="1"/>
    <col min="10507" max="10507" width="9.59765625" customWidth="1"/>
    <col min="10508" max="10508" width="4.3984375" customWidth="1"/>
    <col min="10509" max="10509" width="5" customWidth="1"/>
    <col min="10753" max="10753" width="3" customWidth="1"/>
    <col min="10754" max="10754" width="2.3984375" customWidth="1"/>
    <col min="10760" max="10761" width="3.3984375" customWidth="1"/>
    <col min="10763" max="10763" width="9.59765625" customWidth="1"/>
    <col min="10764" max="10764" width="4.3984375" customWidth="1"/>
    <col min="10765" max="10765" width="5" customWidth="1"/>
    <col min="11009" max="11009" width="3" customWidth="1"/>
    <col min="11010" max="11010" width="2.3984375" customWidth="1"/>
    <col min="11016" max="11017" width="3.3984375" customWidth="1"/>
    <col min="11019" max="11019" width="9.59765625" customWidth="1"/>
    <col min="11020" max="11020" width="4.3984375" customWidth="1"/>
    <col min="11021" max="11021" width="5" customWidth="1"/>
    <col min="11265" max="11265" width="3" customWidth="1"/>
    <col min="11266" max="11266" width="2.3984375" customWidth="1"/>
    <col min="11272" max="11273" width="3.3984375" customWidth="1"/>
    <col min="11275" max="11275" width="9.59765625" customWidth="1"/>
    <col min="11276" max="11276" width="4.3984375" customWidth="1"/>
    <col min="11277" max="11277" width="5" customWidth="1"/>
    <col min="11521" max="11521" width="3" customWidth="1"/>
    <col min="11522" max="11522" width="2.3984375" customWidth="1"/>
    <col min="11528" max="11529" width="3.3984375" customWidth="1"/>
    <col min="11531" max="11531" width="9.59765625" customWidth="1"/>
    <col min="11532" max="11532" width="4.3984375" customWidth="1"/>
    <col min="11533" max="11533" width="5" customWidth="1"/>
    <col min="11777" max="11777" width="3" customWidth="1"/>
    <col min="11778" max="11778" width="2.3984375" customWidth="1"/>
    <col min="11784" max="11785" width="3.3984375" customWidth="1"/>
    <col min="11787" max="11787" width="9.59765625" customWidth="1"/>
    <col min="11788" max="11788" width="4.3984375" customWidth="1"/>
    <col min="11789" max="11789" width="5" customWidth="1"/>
    <col min="12033" max="12033" width="3" customWidth="1"/>
    <col min="12034" max="12034" width="2.3984375" customWidth="1"/>
    <col min="12040" max="12041" width="3.3984375" customWidth="1"/>
    <col min="12043" max="12043" width="9.59765625" customWidth="1"/>
    <col min="12044" max="12044" width="4.3984375" customWidth="1"/>
    <col min="12045" max="12045" width="5" customWidth="1"/>
    <col min="12289" max="12289" width="3" customWidth="1"/>
    <col min="12290" max="12290" width="2.3984375" customWidth="1"/>
    <col min="12296" max="12297" width="3.3984375" customWidth="1"/>
    <col min="12299" max="12299" width="9.59765625" customWidth="1"/>
    <col min="12300" max="12300" width="4.3984375" customWidth="1"/>
    <col min="12301" max="12301" width="5" customWidth="1"/>
    <col min="12545" max="12545" width="3" customWidth="1"/>
    <col min="12546" max="12546" width="2.3984375" customWidth="1"/>
    <col min="12552" max="12553" width="3.3984375" customWidth="1"/>
    <col min="12555" max="12555" width="9.59765625" customWidth="1"/>
    <col min="12556" max="12556" width="4.3984375" customWidth="1"/>
    <col min="12557" max="12557" width="5" customWidth="1"/>
    <col min="12801" max="12801" width="3" customWidth="1"/>
    <col min="12802" max="12802" width="2.3984375" customWidth="1"/>
    <col min="12808" max="12809" width="3.3984375" customWidth="1"/>
    <col min="12811" max="12811" width="9.59765625" customWidth="1"/>
    <col min="12812" max="12812" width="4.3984375" customWidth="1"/>
    <col min="12813" max="12813" width="5" customWidth="1"/>
    <col min="13057" max="13057" width="3" customWidth="1"/>
    <col min="13058" max="13058" width="2.3984375" customWidth="1"/>
    <col min="13064" max="13065" width="3.3984375" customWidth="1"/>
    <col min="13067" max="13067" width="9.59765625" customWidth="1"/>
    <col min="13068" max="13068" width="4.3984375" customWidth="1"/>
    <col min="13069" max="13069" width="5" customWidth="1"/>
    <col min="13313" max="13313" width="3" customWidth="1"/>
    <col min="13314" max="13314" width="2.3984375" customWidth="1"/>
    <col min="13320" max="13321" width="3.3984375" customWidth="1"/>
    <col min="13323" max="13323" width="9.59765625" customWidth="1"/>
    <col min="13324" max="13324" width="4.3984375" customWidth="1"/>
    <col min="13325" max="13325" width="5" customWidth="1"/>
    <col min="13569" max="13569" width="3" customWidth="1"/>
    <col min="13570" max="13570" width="2.3984375" customWidth="1"/>
    <col min="13576" max="13577" width="3.3984375" customWidth="1"/>
    <col min="13579" max="13579" width="9.59765625" customWidth="1"/>
    <col min="13580" max="13580" width="4.3984375" customWidth="1"/>
    <col min="13581" max="13581" width="5" customWidth="1"/>
    <col min="13825" max="13825" width="3" customWidth="1"/>
    <col min="13826" max="13826" width="2.3984375" customWidth="1"/>
    <col min="13832" max="13833" width="3.3984375" customWidth="1"/>
    <col min="13835" max="13835" width="9.59765625" customWidth="1"/>
    <col min="13836" max="13836" width="4.3984375" customWidth="1"/>
    <col min="13837" max="13837" width="5" customWidth="1"/>
    <col min="14081" max="14081" width="3" customWidth="1"/>
    <col min="14082" max="14082" width="2.3984375" customWidth="1"/>
    <col min="14088" max="14089" width="3.3984375" customWidth="1"/>
    <col min="14091" max="14091" width="9.59765625" customWidth="1"/>
    <col min="14092" max="14092" width="4.3984375" customWidth="1"/>
    <col min="14093" max="14093" width="5" customWidth="1"/>
    <col min="14337" max="14337" width="3" customWidth="1"/>
    <col min="14338" max="14338" width="2.3984375" customWidth="1"/>
    <col min="14344" max="14345" width="3.3984375" customWidth="1"/>
    <col min="14347" max="14347" width="9.59765625" customWidth="1"/>
    <col min="14348" max="14348" width="4.3984375" customWidth="1"/>
    <col min="14349" max="14349" width="5" customWidth="1"/>
    <col min="14593" max="14593" width="3" customWidth="1"/>
    <col min="14594" max="14594" width="2.3984375" customWidth="1"/>
    <col min="14600" max="14601" width="3.3984375" customWidth="1"/>
    <col min="14603" max="14603" width="9.59765625" customWidth="1"/>
    <col min="14604" max="14604" width="4.3984375" customWidth="1"/>
    <col min="14605" max="14605" width="5" customWidth="1"/>
    <col min="14849" max="14849" width="3" customWidth="1"/>
    <col min="14850" max="14850" width="2.3984375" customWidth="1"/>
    <col min="14856" max="14857" width="3.3984375" customWidth="1"/>
    <col min="14859" max="14859" width="9.59765625" customWidth="1"/>
    <col min="14860" max="14860" width="4.3984375" customWidth="1"/>
    <col min="14861" max="14861" width="5" customWidth="1"/>
    <col min="15105" max="15105" width="3" customWidth="1"/>
    <col min="15106" max="15106" width="2.3984375" customWidth="1"/>
    <col min="15112" max="15113" width="3.3984375" customWidth="1"/>
    <col min="15115" max="15115" width="9.59765625" customWidth="1"/>
    <col min="15116" max="15116" width="4.3984375" customWidth="1"/>
    <col min="15117" max="15117" width="5" customWidth="1"/>
    <col min="15361" max="15361" width="3" customWidth="1"/>
    <col min="15362" max="15362" width="2.3984375" customWidth="1"/>
    <col min="15368" max="15369" width="3.3984375" customWidth="1"/>
    <col min="15371" max="15371" width="9.59765625" customWidth="1"/>
    <col min="15372" max="15372" width="4.3984375" customWidth="1"/>
    <col min="15373" max="15373" width="5" customWidth="1"/>
    <col min="15617" max="15617" width="3" customWidth="1"/>
    <col min="15618" max="15618" width="2.3984375" customWidth="1"/>
    <col min="15624" max="15625" width="3.3984375" customWidth="1"/>
    <col min="15627" max="15627" width="9.59765625" customWidth="1"/>
    <col min="15628" max="15628" width="4.3984375" customWidth="1"/>
    <col min="15629" max="15629" width="5" customWidth="1"/>
    <col min="15873" max="15873" width="3" customWidth="1"/>
    <col min="15874" max="15874" width="2.3984375" customWidth="1"/>
    <col min="15880" max="15881" width="3.3984375" customWidth="1"/>
    <col min="15883" max="15883" width="9.59765625" customWidth="1"/>
    <col min="15884" max="15884" width="4.3984375" customWidth="1"/>
    <col min="15885" max="15885" width="5" customWidth="1"/>
    <col min="16129" max="16129" width="3" customWidth="1"/>
    <col min="16130" max="16130" width="2.3984375" customWidth="1"/>
    <col min="16136" max="16137" width="3.3984375" customWidth="1"/>
    <col min="16139" max="16139" width="9.59765625" customWidth="1"/>
    <col min="16140" max="16140" width="4.3984375" customWidth="1"/>
    <col min="16141" max="16141" width="5" customWidth="1"/>
  </cols>
  <sheetData>
    <row r="1" spans="1:19" x14ac:dyDescent="0.25">
      <c r="A1" t="s">
        <v>690</v>
      </c>
      <c r="N1" t="s">
        <v>691</v>
      </c>
    </row>
    <row r="2" spans="1:19" x14ac:dyDescent="0.25">
      <c r="C2" s="666"/>
      <c r="D2" s="666"/>
      <c r="E2" s="666"/>
      <c r="F2" s="666" t="s">
        <v>22</v>
      </c>
      <c r="G2" s="666"/>
      <c r="H2" s="1"/>
      <c r="I2" s="1"/>
      <c r="L2"/>
      <c r="O2" t="s">
        <v>732</v>
      </c>
      <c r="P2" s="8">
        <f>data5!AD2</f>
        <v>0</v>
      </c>
    </row>
    <row r="3" spans="1:19" x14ac:dyDescent="0.25">
      <c r="C3" s="666"/>
      <c r="D3" s="666"/>
      <c r="E3" s="666"/>
      <c r="F3" s="2400">
        <f>data5!D2</f>
        <v>0</v>
      </c>
      <c r="G3" s="2400"/>
      <c r="H3" s="1"/>
      <c r="I3" s="1"/>
      <c r="L3"/>
      <c r="O3" t="s">
        <v>733</v>
      </c>
      <c r="P3" s="587">
        <f>data2!Z2</f>
        <v>0</v>
      </c>
    </row>
    <row r="4" spans="1:19" x14ac:dyDescent="0.25">
      <c r="C4" s="666"/>
      <c r="D4" s="666"/>
      <c r="E4" s="666"/>
      <c r="F4" s="2400"/>
      <c r="G4" s="2400"/>
      <c r="H4" s="1"/>
      <c r="I4" s="1"/>
      <c r="L4"/>
      <c r="O4" t="s">
        <v>692</v>
      </c>
      <c r="P4" s="551">
        <f>SUM(P2:P3)</f>
        <v>0</v>
      </c>
    </row>
    <row r="5" spans="1:19" x14ac:dyDescent="0.25">
      <c r="C5" s="666"/>
      <c r="D5" s="666"/>
      <c r="E5" s="666"/>
      <c r="F5" s="2400"/>
      <c r="G5" s="2400"/>
      <c r="H5" s="1"/>
      <c r="I5" s="1"/>
      <c r="L5"/>
    </row>
    <row r="6" spans="1:19" x14ac:dyDescent="0.25">
      <c r="C6" s="666"/>
      <c r="D6" s="666"/>
      <c r="E6" s="666"/>
      <c r="F6" s="2404">
        <f>SUM(F3:G5)</f>
        <v>0</v>
      </c>
      <c r="G6" s="2404"/>
      <c r="H6" s="2"/>
      <c r="I6" s="1"/>
      <c r="L6"/>
      <c r="O6" s="548"/>
      <c r="P6" s="549" t="s">
        <v>693</v>
      </c>
      <c r="Q6" s="551">
        <v>1040000</v>
      </c>
      <c r="S6" s="551">
        <f>IF(P4&lt;=1320000,Q6,0)</f>
        <v>1040000</v>
      </c>
    </row>
    <row r="7" spans="1:19" x14ac:dyDescent="0.25">
      <c r="G7" t="s">
        <v>24</v>
      </c>
      <c r="O7" s="548" t="s">
        <v>694</v>
      </c>
      <c r="P7" s="549" t="s">
        <v>695</v>
      </c>
      <c r="Q7" s="551">
        <v>1040000</v>
      </c>
      <c r="S7" s="551">
        <f>IF(AND(1320000&lt;$P$4,$P$4&lt;=3360000),Q7,0)</f>
        <v>0</v>
      </c>
    </row>
    <row r="8" spans="1:19" x14ac:dyDescent="0.25">
      <c r="O8" s="548" t="s">
        <v>696</v>
      </c>
      <c r="P8" s="549" t="s">
        <v>697</v>
      </c>
      <c r="Q8" s="551">
        <v>1040000</v>
      </c>
      <c r="S8" s="551">
        <f>IF(AND(3360000&lt;$P$4,$P$4&lt;=4890000),Q8,0)</f>
        <v>0</v>
      </c>
    </row>
    <row r="9" spans="1:19" x14ac:dyDescent="0.25">
      <c r="C9" s="666" t="s">
        <v>25</v>
      </c>
      <c r="D9" s="666"/>
      <c r="E9" s="666"/>
      <c r="F9" s="666" t="s">
        <v>26</v>
      </c>
      <c r="G9" s="666"/>
      <c r="H9" s="666"/>
      <c r="I9" s="666"/>
      <c r="J9" s="666"/>
      <c r="K9" s="666"/>
      <c r="L9" s="666"/>
      <c r="O9" s="548" t="s">
        <v>698</v>
      </c>
      <c r="P9" s="549" t="s">
        <v>721</v>
      </c>
      <c r="Q9" s="551">
        <v>670000</v>
      </c>
      <c r="S9" s="551">
        <f>IF(AND(4890000&lt;$P$4,$P$4&lt;=6550000),Q9,0)</f>
        <v>0</v>
      </c>
    </row>
    <row r="10" spans="1:19" x14ac:dyDescent="0.25">
      <c r="C10" s="666"/>
      <c r="D10" s="666"/>
      <c r="E10" s="666"/>
      <c r="F10" s="2401"/>
      <c r="G10" s="2402"/>
      <c r="H10" s="2403"/>
      <c r="I10" s="2403"/>
      <c r="J10" s="2403"/>
      <c r="K10" s="2403"/>
      <c r="L10" s="3" t="s">
        <v>27</v>
      </c>
      <c r="O10" s="548" t="s">
        <v>722</v>
      </c>
      <c r="P10" s="549" t="s">
        <v>699</v>
      </c>
      <c r="Q10" s="551">
        <v>620000</v>
      </c>
      <c r="S10" s="551">
        <f>IF(AND(6550000&lt;$P$4,$P$4&lt;=23500000),Q10,0)</f>
        <v>0</v>
      </c>
    </row>
    <row r="11" spans="1:19" x14ac:dyDescent="0.25">
      <c r="C11" s="666" t="s">
        <v>754</v>
      </c>
      <c r="D11" s="666"/>
      <c r="E11" s="666"/>
      <c r="F11" s="2401" t="s">
        <v>752</v>
      </c>
      <c r="G11" s="2402"/>
      <c r="H11" s="2405">
        <f>IF(F6&lt;=2199999,MAX(F6-740000,0),0)</f>
        <v>0</v>
      </c>
      <c r="I11" s="2405"/>
      <c r="J11" s="2405"/>
      <c r="K11" s="2405"/>
      <c r="L11" s="3" t="s">
        <v>27</v>
      </c>
      <c r="O11" s="329" t="s">
        <v>700</v>
      </c>
      <c r="P11" s="330" t="s">
        <v>644</v>
      </c>
      <c r="Q11" s="552">
        <v>480000</v>
      </c>
      <c r="S11" s="551">
        <f>IF(AND(23500000&lt;$P$4,$P$4&lt;=24000000),Q11,0)</f>
        <v>0</v>
      </c>
    </row>
    <row r="12" spans="1:19" x14ac:dyDescent="0.25">
      <c r="C12" s="666"/>
      <c r="D12" s="666"/>
      <c r="E12" s="666"/>
      <c r="F12" s="2401"/>
      <c r="G12" s="2402"/>
      <c r="H12" s="2405"/>
      <c r="I12" s="2405"/>
      <c r="J12" s="2405"/>
      <c r="K12" s="2405"/>
      <c r="L12" s="3" t="s">
        <v>27</v>
      </c>
      <c r="O12" s="550" t="s">
        <v>701</v>
      </c>
      <c r="P12" s="550" t="s">
        <v>702</v>
      </c>
      <c r="Q12" s="551">
        <v>320000</v>
      </c>
      <c r="S12" s="551">
        <f>IF(AND(24000000&lt;$P$4,$P$4&lt;=24500000),Q12,0)</f>
        <v>0</v>
      </c>
    </row>
    <row r="13" spans="1:19" x14ac:dyDescent="0.25">
      <c r="C13" s="666"/>
      <c r="D13" s="666"/>
      <c r="E13" s="666"/>
      <c r="F13" s="2401"/>
      <c r="G13" s="2402"/>
      <c r="H13" s="2405"/>
      <c r="I13" s="2405"/>
      <c r="J13" s="2405"/>
      <c r="K13" s="2405"/>
      <c r="L13" s="3" t="s">
        <v>27</v>
      </c>
      <c r="O13" s="550" t="s">
        <v>703</v>
      </c>
      <c r="P13" s="550" t="s">
        <v>704</v>
      </c>
      <c r="Q13" s="551">
        <v>160000</v>
      </c>
      <c r="S13" s="551">
        <f>IF(AND(24500000&lt;$P$4,$P$4&lt;=25000000),Q13,0)</f>
        <v>0</v>
      </c>
    </row>
    <row r="14" spans="1:19" ht="13.15" thickBot="1" x14ac:dyDescent="0.3">
      <c r="C14" s="666"/>
      <c r="D14" s="666"/>
      <c r="E14" s="666"/>
      <c r="F14" s="2401"/>
      <c r="G14" s="2402"/>
      <c r="H14" s="2405"/>
      <c r="I14" s="2405"/>
      <c r="J14" s="2405"/>
      <c r="K14" s="2405"/>
      <c r="L14" s="3" t="s">
        <v>27</v>
      </c>
      <c r="O14" s="550" t="s">
        <v>705</v>
      </c>
      <c r="P14" s="550"/>
      <c r="Q14" s="550">
        <v>0</v>
      </c>
      <c r="S14" s="553">
        <f>0</f>
        <v>0</v>
      </c>
    </row>
    <row r="15" spans="1:19" ht="13.15" thickBot="1" x14ac:dyDescent="0.3">
      <c r="C15" s="666"/>
      <c r="D15" s="666"/>
      <c r="E15" s="666"/>
      <c r="F15" s="2401"/>
      <c r="G15" s="2402"/>
      <c r="H15" s="2405"/>
      <c r="I15" s="2405"/>
      <c r="J15" s="2405"/>
      <c r="K15" s="2405"/>
      <c r="L15" s="3" t="s">
        <v>27</v>
      </c>
      <c r="S15" s="554">
        <f>SUM(S6:S14)</f>
        <v>1040000</v>
      </c>
    </row>
    <row r="16" spans="1:19" x14ac:dyDescent="0.25">
      <c r="C16" s="2406"/>
      <c r="D16" s="2407"/>
      <c r="E16" s="2408"/>
      <c r="F16" s="2412"/>
      <c r="G16" s="2413"/>
      <c r="H16" s="2414" t="s">
        <v>29</v>
      </c>
      <c r="I16" s="2417"/>
      <c r="J16" s="2418"/>
      <c r="K16" s="2418"/>
      <c r="L16" s="2408" t="s">
        <v>27</v>
      </c>
    </row>
    <row r="17" spans="3:12" x14ac:dyDescent="0.25">
      <c r="C17" s="2409"/>
      <c r="D17" s="2410"/>
      <c r="E17" s="2411"/>
      <c r="F17" s="2419"/>
      <c r="G17" s="2420"/>
      <c r="H17" s="2415"/>
      <c r="I17" s="2421"/>
      <c r="J17" s="2422"/>
      <c r="K17" s="2422"/>
      <c r="L17" s="2411"/>
    </row>
    <row r="18" spans="3:12" x14ac:dyDescent="0.25">
      <c r="C18" s="2406" t="s">
        <v>753</v>
      </c>
      <c r="D18" s="2407"/>
      <c r="E18" s="2408"/>
      <c r="F18" s="2412" t="s">
        <v>28</v>
      </c>
      <c r="G18" s="2413"/>
      <c r="H18" s="2415"/>
      <c r="I18" s="2417" t="s">
        <v>641</v>
      </c>
      <c r="J18" s="2418"/>
      <c r="K18" s="2418"/>
      <c r="L18" s="2408" t="s">
        <v>27</v>
      </c>
    </row>
    <row r="19" spans="3:12" x14ac:dyDescent="0.25">
      <c r="C19" s="2409"/>
      <c r="D19" s="2410"/>
      <c r="E19" s="2411"/>
      <c r="F19" s="2419">
        <f>IF(AND(2200000&lt;=F6,F6&lt;=3599999),ROUNDDOWN(F6/4,-3),0)</f>
        <v>0</v>
      </c>
      <c r="G19" s="2420"/>
      <c r="H19" s="2415"/>
      <c r="I19" s="2421">
        <f>MAX(F19*2.8-80000,0)</f>
        <v>0</v>
      </c>
      <c r="J19" s="2422"/>
      <c r="K19" s="2422"/>
      <c r="L19" s="2411"/>
    </row>
    <row r="20" spans="3:12" x14ac:dyDescent="0.25">
      <c r="C20" s="666" t="s">
        <v>30</v>
      </c>
      <c r="D20" s="666"/>
      <c r="E20" s="666"/>
      <c r="F20" s="2412" t="s">
        <v>28</v>
      </c>
      <c r="G20" s="2413"/>
      <c r="H20" s="2415"/>
      <c r="I20" s="2417" t="s">
        <v>642</v>
      </c>
      <c r="J20" s="2418"/>
      <c r="K20" s="2418"/>
      <c r="L20" s="2408" t="s">
        <v>27</v>
      </c>
    </row>
    <row r="21" spans="3:12" x14ac:dyDescent="0.25">
      <c r="C21" s="666"/>
      <c r="D21" s="666"/>
      <c r="E21" s="666"/>
      <c r="F21" s="2419">
        <f>IF(AND(3600000&lt;=F6,F6&lt;=6599999),ROUNDDOWN(F6/4,-3),0)</f>
        <v>0</v>
      </c>
      <c r="G21" s="2420"/>
      <c r="H21" s="2416"/>
      <c r="I21" s="2421">
        <f>MAX(F21*3.2-440000,0)</f>
        <v>0</v>
      </c>
      <c r="J21" s="2422"/>
      <c r="K21" s="2422"/>
      <c r="L21" s="2411"/>
    </row>
    <row r="22" spans="3:12" x14ac:dyDescent="0.25">
      <c r="C22" s="666" t="s">
        <v>629</v>
      </c>
      <c r="D22" s="666"/>
      <c r="E22" s="666"/>
      <c r="F22" s="2417" t="s">
        <v>640</v>
      </c>
      <c r="G22" s="2418"/>
      <c r="H22" s="2418"/>
      <c r="I22" s="2418"/>
      <c r="J22" s="2418"/>
      <c r="K22" s="2418"/>
      <c r="L22" s="2408" t="s">
        <v>27</v>
      </c>
    </row>
    <row r="23" spans="3:12" x14ac:dyDescent="0.25">
      <c r="C23" s="666"/>
      <c r="D23" s="666"/>
      <c r="E23" s="666"/>
      <c r="F23" s="2423">
        <f>ROUNDDOWN(IF(AND(6600000&lt;=F6,F6&lt;=8499999),F6*0.9-1100000,0),0)</f>
        <v>0</v>
      </c>
      <c r="G23" s="2424"/>
      <c r="H23" s="2424"/>
      <c r="I23" s="2424"/>
      <c r="J23" s="2424"/>
      <c r="K23" s="2424"/>
      <c r="L23" s="2411"/>
    </row>
    <row r="24" spans="3:12" x14ac:dyDescent="0.25">
      <c r="C24" s="666" t="s">
        <v>631</v>
      </c>
      <c r="D24" s="666"/>
      <c r="E24" s="666"/>
      <c r="F24" s="2417" t="s">
        <v>630</v>
      </c>
      <c r="G24" s="2418"/>
      <c r="H24" s="2418"/>
      <c r="I24" s="2418"/>
      <c r="J24" s="2418"/>
      <c r="K24" s="2418"/>
      <c r="L24" s="2408" t="s">
        <v>27</v>
      </c>
    </row>
    <row r="25" spans="3:12" x14ac:dyDescent="0.25">
      <c r="C25" s="666"/>
      <c r="D25" s="666"/>
      <c r="E25" s="666"/>
      <c r="F25" s="2423">
        <f>ROUNDDOWN(IF(8500000&lt;=F6,F6-1950000,0),0)</f>
        <v>0</v>
      </c>
      <c r="G25" s="2424"/>
      <c r="H25" s="2424"/>
      <c r="I25" s="2424"/>
      <c r="J25" s="2424"/>
      <c r="K25" s="2424"/>
      <c r="L25" s="2411"/>
    </row>
    <row r="27" spans="3:12" ht="24.75" customHeight="1" x14ac:dyDescent="0.25">
      <c r="C27" s="666" t="s">
        <v>31</v>
      </c>
      <c r="D27" s="666"/>
      <c r="E27" s="666"/>
      <c r="F27" s="666"/>
      <c r="G27" s="666"/>
      <c r="H27" s="2425">
        <f>SUM(H10:K15,I17,I19,I21,F23,F25)</f>
        <v>0</v>
      </c>
      <c r="I27" s="2426"/>
      <c r="J27" s="2426"/>
      <c r="K27" s="2426"/>
      <c r="L27" s="2427"/>
    </row>
    <row r="29" spans="3:12" x14ac:dyDescent="0.25">
      <c r="C29" t="s">
        <v>748</v>
      </c>
      <c r="J29" s="9">
        <f>data5!AC2</f>
        <v>0</v>
      </c>
    </row>
    <row r="31" spans="3:12" x14ac:dyDescent="0.25">
      <c r="C31" t="s">
        <v>749</v>
      </c>
      <c r="J31" s="9">
        <f>H27-J29</f>
        <v>0</v>
      </c>
    </row>
  </sheetData>
  <mergeCells count="59">
    <mergeCell ref="C27:G27"/>
    <mergeCell ref="H27:L27"/>
    <mergeCell ref="C24:E25"/>
    <mergeCell ref="F24:K24"/>
    <mergeCell ref="L24:L25"/>
    <mergeCell ref="F25:K25"/>
    <mergeCell ref="L20:L21"/>
    <mergeCell ref="F21:G21"/>
    <mergeCell ref="I21:K21"/>
    <mergeCell ref="C22:E23"/>
    <mergeCell ref="F22:K22"/>
    <mergeCell ref="L22:L23"/>
    <mergeCell ref="F23:K23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C15:E15"/>
    <mergeCell ref="F15:G15"/>
    <mergeCell ref="H15:K15"/>
    <mergeCell ref="C16:E17"/>
    <mergeCell ref="F16:G16"/>
    <mergeCell ref="H16:H21"/>
    <mergeCell ref="I16:K16"/>
    <mergeCell ref="C20:E21"/>
    <mergeCell ref="F20:G20"/>
    <mergeCell ref="I20:K20"/>
    <mergeCell ref="C13:E13"/>
    <mergeCell ref="F13:G13"/>
    <mergeCell ref="H13:K13"/>
    <mergeCell ref="C14:E14"/>
    <mergeCell ref="F14:G14"/>
    <mergeCell ref="H14:K14"/>
    <mergeCell ref="C11:E11"/>
    <mergeCell ref="F11:G11"/>
    <mergeCell ref="H11:K11"/>
    <mergeCell ref="C12:E12"/>
    <mergeCell ref="F12:G12"/>
    <mergeCell ref="H12:K12"/>
    <mergeCell ref="H10:K10"/>
    <mergeCell ref="C4:E4"/>
    <mergeCell ref="F4:G4"/>
    <mergeCell ref="C5:E5"/>
    <mergeCell ref="F5:G5"/>
    <mergeCell ref="C6:E6"/>
    <mergeCell ref="F6:G6"/>
    <mergeCell ref="C9:E9"/>
    <mergeCell ref="F9:L9"/>
    <mergeCell ref="C2:E2"/>
    <mergeCell ref="F2:G2"/>
    <mergeCell ref="C3:E3"/>
    <mergeCell ref="F3:G3"/>
    <mergeCell ref="C10:E10"/>
    <mergeCell ref="F10:G10"/>
  </mergeCells>
  <phoneticPr fontId="1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6"/>
  <dimension ref="A1:J23"/>
  <sheetViews>
    <sheetView workbookViewId="0">
      <selection activeCell="S11" sqref="S11"/>
    </sheetView>
  </sheetViews>
  <sheetFormatPr defaultRowHeight="12.75" x14ac:dyDescent="0.25"/>
  <cols>
    <col min="1" max="3" width="2.86328125" customWidth="1"/>
    <col min="4" max="9" width="10.3984375" customWidth="1"/>
    <col min="10" max="10" width="3.3984375" customWidth="1"/>
    <col min="257" max="259" width="2.86328125" customWidth="1"/>
    <col min="260" max="265" width="10.3984375" customWidth="1"/>
    <col min="266" max="266" width="3.3984375" customWidth="1"/>
    <col min="513" max="515" width="2.86328125" customWidth="1"/>
    <col min="516" max="521" width="10.3984375" customWidth="1"/>
    <col min="522" max="522" width="3.3984375" customWidth="1"/>
    <col min="769" max="771" width="2.86328125" customWidth="1"/>
    <col min="772" max="777" width="10.3984375" customWidth="1"/>
    <col min="778" max="778" width="3.3984375" customWidth="1"/>
    <col min="1025" max="1027" width="2.86328125" customWidth="1"/>
    <col min="1028" max="1033" width="10.3984375" customWidth="1"/>
    <col min="1034" max="1034" width="3.3984375" customWidth="1"/>
    <col min="1281" max="1283" width="2.86328125" customWidth="1"/>
    <col min="1284" max="1289" width="10.3984375" customWidth="1"/>
    <col min="1290" max="1290" width="3.3984375" customWidth="1"/>
    <col min="1537" max="1539" width="2.86328125" customWidth="1"/>
    <col min="1540" max="1545" width="10.3984375" customWidth="1"/>
    <col min="1546" max="1546" width="3.3984375" customWidth="1"/>
    <col min="1793" max="1795" width="2.86328125" customWidth="1"/>
    <col min="1796" max="1801" width="10.3984375" customWidth="1"/>
    <col min="1802" max="1802" width="3.3984375" customWidth="1"/>
    <col min="2049" max="2051" width="2.86328125" customWidth="1"/>
    <col min="2052" max="2057" width="10.3984375" customWidth="1"/>
    <col min="2058" max="2058" width="3.3984375" customWidth="1"/>
    <col min="2305" max="2307" width="2.86328125" customWidth="1"/>
    <col min="2308" max="2313" width="10.3984375" customWidth="1"/>
    <col min="2314" max="2314" width="3.3984375" customWidth="1"/>
    <col min="2561" max="2563" width="2.86328125" customWidth="1"/>
    <col min="2564" max="2569" width="10.3984375" customWidth="1"/>
    <col min="2570" max="2570" width="3.3984375" customWidth="1"/>
    <col min="2817" max="2819" width="2.86328125" customWidth="1"/>
    <col min="2820" max="2825" width="10.3984375" customWidth="1"/>
    <col min="2826" max="2826" width="3.3984375" customWidth="1"/>
    <col min="3073" max="3075" width="2.86328125" customWidth="1"/>
    <col min="3076" max="3081" width="10.3984375" customWidth="1"/>
    <col min="3082" max="3082" width="3.3984375" customWidth="1"/>
    <col min="3329" max="3331" width="2.86328125" customWidth="1"/>
    <col min="3332" max="3337" width="10.3984375" customWidth="1"/>
    <col min="3338" max="3338" width="3.3984375" customWidth="1"/>
    <col min="3585" max="3587" width="2.86328125" customWidth="1"/>
    <col min="3588" max="3593" width="10.3984375" customWidth="1"/>
    <col min="3594" max="3594" width="3.3984375" customWidth="1"/>
    <col min="3841" max="3843" width="2.86328125" customWidth="1"/>
    <col min="3844" max="3849" width="10.3984375" customWidth="1"/>
    <col min="3850" max="3850" width="3.3984375" customWidth="1"/>
    <col min="4097" max="4099" width="2.86328125" customWidth="1"/>
    <col min="4100" max="4105" width="10.3984375" customWidth="1"/>
    <col min="4106" max="4106" width="3.3984375" customWidth="1"/>
    <col min="4353" max="4355" width="2.86328125" customWidth="1"/>
    <col min="4356" max="4361" width="10.3984375" customWidth="1"/>
    <col min="4362" max="4362" width="3.3984375" customWidth="1"/>
    <col min="4609" max="4611" width="2.86328125" customWidth="1"/>
    <col min="4612" max="4617" width="10.3984375" customWidth="1"/>
    <col min="4618" max="4618" width="3.3984375" customWidth="1"/>
    <col min="4865" max="4867" width="2.86328125" customWidth="1"/>
    <col min="4868" max="4873" width="10.3984375" customWidth="1"/>
    <col min="4874" max="4874" width="3.3984375" customWidth="1"/>
    <col min="5121" max="5123" width="2.86328125" customWidth="1"/>
    <col min="5124" max="5129" width="10.3984375" customWidth="1"/>
    <col min="5130" max="5130" width="3.3984375" customWidth="1"/>
    <col min="5377" max="5379" width="2.86328125" customWidth="1"/>
    <col min="5380" max="5385" width="10.3984375" customWidth="1"/>
    <col min="5386" max="5386" width="3.3984375" customWidth="1"/>
    <col min="5633" max="5635" width="2.86328125" customWidth="1"/>
    <col min="5636" max="5641" width="10.3984375" customWidth="1"/>
    <col min="5642" max="5642" width="3.3984375" customWidth="1"/>
    <col min="5889" max="5891" width="2.86328125" customWidth="1"/>
    <col min="5892" max="5897" width="10.3984375" customWidth="1"/>
    <col min="5898" max="5898" width="3.3984375" customWidth="1"/>
    <col min="6145" max="6147" width="2.86328125" customWidth="1"/>
    <col min="6148" max="6153" width="10.3984375" customWidth="1"/>
    <col min="6154" max="6154" width="3.3984375" customWidth="1"/>
    <col min="6401" max="6403" width="2.86328125" customWidth="1"/>
    <col min="6404" max="6409" width="10.3984375" customWidth="1"/>
    <col min="6410" max="6410" width="3.3984375" customWidth="1"/>
    <col min="6657" max="6659" width="2.86328125" customWidth="1"/>
    <col min="6660" max="6665" width="10.3984375" customWidth="1"/>
    <col min="6666" max="6666" width="3.3984375" customWidth="1"/>
    <col min="6913" max="6915" width="2.86328125" customWidth="1"/>
    <col min="6916" max="6921" width="10.3984375" customWidth="1"/>
    <col min="6922" max="6922" width="3.3984375" customWidth="1"/>
    <col min="7169" max="7171" width="2.86328125" customWidth="1"/>
    <col min="7172" max="7177" width="10.3984375" customWidth="1"/>
    <col min="7178" max="7178" width="3.3984375" customWidth="1"/>
    <col min="7425" max="7427" width="2.86328125" customWidth="1"/>
    <col min="7428" max="7433" width="10.3984375" customWidth="1"/>
    <col min="7434" max="7434" width="3.3984375" customWidth="1"/>
    <col min="7681" max="7683" width="2.86328125" customWidth="1"/>
    <col min="7684" max="7689" width="10.3984375" customWidth="1"/>
    <col min="7690" max="7690" width="3.3984375" customWidth="1"/>
    <col min="7937" max="7939" width="2.86328125" customWidth="1"/>
    <col min="7940" max="7945" width="10.3984375" customWidth="1"/>
    <col min="7946" max="7946" width="3.3984375" customWidth="1"/>
    <col min="8193" max="8195" width="2.86328125" customWidth="1"/>
    <col min="8196" max="8201" width="10.3984375" customWidth="1"/>
    <col min="8202" max="8202" width="3.3984375" customWidth="1"/>
    <col min="8449" max="8451" width="2.86328125" customWidth="1"/>
    <col min="8452" max="8457" width="10.3984375" customWidth="1"/>
    <col min="8458" max="8458" width="3.3984375" customWidth="1"/>
    <col min="8705" max="8707" width="2.86328125" customWidth="1"/>
    <col min="8708" max="8713" width="10.3984375" customWidth="1"/>
    <col min="8714" max="8714" width="3.3984375" customWidth="1"/>
    <col min="8961" max="8963" width="2.86328125" customWidth="1"/>
    <col min="8964" max="8969" width="10.3984375" customWidth="1"/>
    <col min="8970" max="8970" width="3.3984375" customWidth="1"/>
    <col min="9217" max="9219" width="2.86328125" customWidth="1"/>
    <col min="9220" max="9225" width="10.3984375" customWidth="1"/>
    <col min="9226" max="9226" width="3.3984375" customWidth="1"/>
    <col min="9473" max="9475" width="2.86328125" customWidth="1"/>
    <col min="9476" max="9481" width="10.3984375" customWidth="1"/>
    <col min="9482" max="9482" width="3.3984375" customWidth="1"/>
    <col min="9729" max="9731" width="2.86328125" customWidth="1"/>
    <col min="9732" max="9737" width="10.3984375" customWidth="1"/>
    <col min="9738" max="9738" width="3.3984375" customWidth="1"/>
    <col min="9985" max="9987" width="2.86328125" customWidth="1"/>
    <col min="9988" max="9993" width="10.3984375" customWidth="1"/>
    <col min="9994" max="9994" width="3.3984375" customWidth="1"/>
    <col min="10241" max="10243" width="2.86328125" customWidth="1"/>
    <col min="10244" max="10249" width="10.3984375" customWidth="1"/>
    <col min="10250" max="10250" width="3.3984375" customWidth="1"/>
    <col min="10497" max="10499" width="2.86328125" customWidth="1"/>
    <col min="10500" max="10505" width="10.3984375" customWidth="1"/>
    <col min="10506" max="10506" width="3.3984375" customWidth="1"/>
    <col min="10753" max="10755" width="2.86328125" customWidth="1"/>
    <col min="10756" max="10761" width="10.3984375" customWidth="1"/>
    <col min="10762" max="10762" width="3.3984375" customWidth="1"/>
    <col min="11009" max="11011" width="2.86328125" customWidth="1"/>
    <col min="11012" max="11017" width="10.3984375" customWidth="1"/>
    <col min="11018" max="11018" width="3.3984375" customWidth="1"/>
    <col min="11265" max="11267" width="2.86328125" customWidth="1"/>
    <col min="11268" max="11273" width="10.3984375" customWidth="1"/>
    <col min="11274" max="11274" width="3.3984375" customWidth="1"/>
    <col min="11521" max="11523" width="2.86328125" customWidth="1"/>
    <col min="11524" max="11529" width="10.3984375" customWidth="1"/>
    <col min="11530" max="11530" width="3.3984375" customWidth="1"/>
    <col min="11777" max="11779" width="2.86328125" customWidth="1"/>
    <col min="11780" max="11785" width="10.3984375" customWidth="1"/>
    <col min="11786" max="11786" width="3.3984375" customWidth="1"/>
    <col min="12033" max="12035" width="2.86328125" customWidth="1"/>
    <col min="12036" max="12041" width="10.3984375" customWidth="1"/>
    <col min="12042" max="12042" width="3.3984375" customWidth="1"/>
    <col min="12289" max="12291" width="2.86328125" customWidth="1"/>
    <col min="12292" max="12297" width="10.3984375" customWidth="1"/>
    <col min="12298" max="12298" width="3.3984375" customWidth="1"/>
    <col min="12545" max="12547" width="2.86328125" customWidth="1"/>
    <col min="12548" max="12553" width="10.3984375" customWidth="1"/>
    <col min="12554" max="12554" width="3.3984375" customWidth="1"/>
    <col min="12801" max="12803" width="2.86328125" customWidth="1"/>
    <col min="12804" max="12809" width="10.3984375" customWidth="1"/>
    <col min="12810" max="12810" width="3.3984375" customWidth="1"/>
    <col min="13057" max="13059" width="2.86328125" customWidth="1"/>
    <col min="13060" max="13065" width="10.3984375" customWidth="1"/>
    <col min="13066" max="13066" width="3.3984375" customWidth="1"/>
    <col min="13313" max="13315" width="2.86328125" customWidth="1"/>
    <col min="13316" max="13321" width="10.3984375" customWidth="1"/>
    <col min="13322" max="13322" width="3.3984375" customWidth="1"/>
    <col min="13569" max="13571" width="2.86328125" customWidth="1"/>
    <col min="13572" max="13577" width="10.3984375" customWidth="1"/>
    <col min="13578" max="13578" width="3.3984375" customWidth="1"/>
    <col min="13825" max="13827" width="2.86328125" customWidth="1"/>
    <col min="13828" max="13833" width="10.3984375" customWidth="1"/>
    <col min="13834" max="13834" width="3.3984375" customWidth="1"/>
    <col min="14081" max="14083" width="2.86328125" customWidth="1"/>
    <col min="14084" max="14089" width="10.3984375" customWidth="1"/>
    <col min="14090" max="14090" width="3.3984375" customWidth="1"/>
    <col min="14337" max="14339" width="2.86328125" customWidth="1"/>
    <col min="14340" max="14345" width="10.3984375" customWidth="1"/>
    <col min="14346" max="14346" width="3.3984375" customWidth="1"/>
    <col min="14593" max="14595" width="2.86328125" customWidth="1"/>
    <col min="14596" max="14601" width="10.3984375" customWidth="1"/>
    <col min="14602" max="14602" width="3.3984375" customWidth="1"/>
    <col min="14849" max="14851" width="2.86328125" customWidth="1"/>
    <col min="14852" max="14857" width="10.3984375" customWidth="1"/>
    <col min="14858" max="14858" width="3.3984375" customWidth="1"/>
    <col min="15105" max="15107" width="2.86328125" customWidth="1"/>
    <col min="15108" max="15113" width="10.3984375" customWidth="1"/>
    <col min="15114" max="15114" width="3.3984375" customWidth="1"/>
    <col min="15361" max="15363" width="2.86328125" customWidth="1"/>
    <col min="15364" max="15369" width="10.3984375" customWidth="1"/>
    <col min="15370" max="15370" width="3.3984375" customWidth="1"/>
    <col min="15617" max="15619" width="2.86328125" customWidth="1"/>
    <col min="15620" max="15625" width="10.3984375" customWidth="1"/>
    <col min="15626" max="15626" width="3.3984375" customWidth="1"/>
    <col min="15873" max="15875" width="2.86328125" customWidth="1"/>
    <col min="15876" max="15881" width="10.3984375" customWidth="1"/>
    <col min="15882" max="15882" width="3.3984375" customWidth="1"/>
    <col min="16129" max="16131" width="2.86328125" customWidth="1"/>
    <col min="16132" max="16137" width="10.3984375" customWidth="1"/>
    <col min="16138" max="16138" width="3.3984375" customWidth="1"/>
  </cols>
  <sheetData>
    <row r="1" spans="1:10" ht="21" x14ac:dyDescent="0.25">
      <c r="A1" s="4" t="s">
        <v>34</v>
      </c>
    </row>
    <row r="2" spans="1:10" ht="21" x14ac:dyDescent="0.25">
      <c r="A2" s="4"/>
      <c r="E2" t="s">
        <v>113</v>
      </c>
    </row>
    <row r="4" spans="1:10" ht="25.5" customHeight="1" x14ac:dyDescent="0.25">
      <c r="D4" s="666" t="s">
        <v>35</v>
      </c>
      <c r="E4" s="666"/>
      <c r="F4" s="666"/>
      <c r="G4" s="2428">
        <f>data5!R2</f>
        <v>0</v>
      </c>
      <c r="H4" s="2429"/>
      <c r="I4" s="2430"/>
      <c r="J4" t="s">
        <v>32</v>
      </c>
    </row>
    <row r="6" spans="1:10" x14ac:dyDescent="0.25">
      <c r="D6" s="666" t="s">
        <v>36</v>
      </c>
      <c r="E6" s="666"/>
      <c r="F6" s="666"/>
      <c r="G6" s="2431" t="s">
        <v>37</v>
      </c>
      <c r="H6" s="2431"/>
      <c r="I6" s="2431"/>
    </row>
    <row r="7" spans="1:10" ht="29.25" customHeight="1" x14ac:dyDescent="0.25">
      <c r="D7" s="2401" t="s">
        <v>38</v>
      </c>
      <c r="E7" s="2402"/>
      <c r="F7" s="2432"/>
      <c r="G7" s="2429">
        <v>0</v>
      </c>
      <c r="H7" s="2429"/>
      <c r="I7" s="2430"/>
      <c r="J7" s="2433" t="s">
        <v>33</v>
      </c>
    </row>
    <row r="8" spans="1:10" ht="21" customHeight="1" x14ac:dyDescent="0.25">
      <c r="D8" s="2406" t="s">
        <v>39</v>
      </c>
      <c r="E8" s="2407"/>
      <c r="F8" s="2408"/>
      <c r="G8" s="2434" t="s">
        <v>40</v>
      </c>
      <c r="H8" s="2435"/>
      <c r="I8" s="2436"/>
      <c r="J8" s="2433"/>
    </row>
    <row r="9" spans="1:10" ht="21" customHeight="1" x14ac:dyDescent="0.25">
      <c r="D9" s="2409"/>
      <c r="E9" s="2410"/>
      <c r="F9" s="2411"/>
      <c r="G9" s="2423">
        <f>IF(AND(1000&lt;=$G$4,$G$4&lt;=1949000),$G$4*0.05,0)</f>
        <v>0</v>
      </c>
      <c r="H9" s="2424"/>
      <c r="I9" s="2437"/>
      <c r="J9" s="2433"/>
    </row>
    <row r="10" spans="1:10" ht="21" customHeight="1" x14ac:dyDescent="0.25">
      <c r="D10" s="2406" t="s">
        <v>41</v>
      </c>
      <c r="E10" s="2407"/>
      <c r="F10" s="2408"/>
      <c r="G10" s="2434" t="s">
        <v>42</v>
      </c>
      <c r="H10" s="2435"/>
      <c r="I10" s="2436"/>
      <c r="J10" s="2433"/>
    </row>
    <row r="11" spans="1:10" ht="21" customHeight="1" x14ac:dyDescent="0.25">
      <c r="D11" s="2409"/>
      <c r="E11" s="2410"/>
      <c r="F11" s="2411"/>
      <c r="G11" s="2423">
        <f>IF(AND(1950000&lt;=$G$4,$G$4&lt;=3299000),$G$4*0.1-97500,0)</f>
        <v>0</v>
      </c>
      <c r="H11" s="2424"/>
      <c r="I11" s="2437"/>
      <c r="J11" s="2433"/>
    </row>
    <row r="12" spans="1:10" ht="21" customHeight="1" x14ac:dyDescent="0.25">
      <c r="D12" s="2406" t="s">
        <v>43</v>
      </c>
      <c r="E12" s="2407"/>
      <c r="F12" s="2408"/>
      <c r="G12" s="2434" t="s">
        <v>44</v>
      </c>
      <c r="H12" s="2435"/>
      <c r="I12" s="2436"/>
      <c r="J12" s="2433"/>
    </row>
    <row r="13" spans="1:10" ht="21" customHeight="1" x14ac:dyDescent="0.25">
      <c r="D13" s="2409"/>
      <c r="E13" s="2410"/>
      <c r="F13" s="2411"/>
      <c r="G13" s="2423">
        <f>IF(AND(3300000&lt;=$G$4,$G$4&lt;=6949000),$G$4*0.2-427500,0)</f>
        <v>0</v>
      </c>
      <c r="H13" s="2424"/>
      <c r="I13" s="2437"/>
      <c r="J13" s="2433"/>
    </row>
    <row r="14" spans="1:10" ht="21" customHeight="1" x14ac:dyDescent="0.25">
      <c r="D14" s="2406" t="s">
        <v>45</v>
      </c>
      <c r="E14" s="2407"/>
      <c r="F14" s="2408"/>
      <c r="G14" s="2434" t="s">
        <v>46</v>
      </c>
      <c r="H14" s="2435"/>
      <c r="I14" s="2436"/>
      <c r="J14" s="2433"/>
    </row>
    <row r="15" spans="1:10" ht="21" customHeight="1" x14ac:dyDescent="0.25">
      <c r="D15" s="2409"/>
      <c r="E15" s="2410"/>
      <c r="F15" s="2411"/>
      <c r="G15" s="2423">
        <f>IF(AND(6950000&lt;=$G$4,$G$4&lt;=8999000),$G$4*0.23-636000,0)</f>
        <v>0</v>
      </c>
      <c r="H15" s="2424"/>
      <c r="I15" s="2437"/>
      <c r="J15" s="2433"/>
    </row>
    <row r="16" spans="1:10" ht="21" customHeight="1" x14ac:dyDescent="0.25">
      <c r="D16" s="2406" t="s">
        <v>47</v>
      </c>
      <c r="E16" s="2407"/>
      <c r="F16" s="2408"/>
      <c r="G16" s="2434" t="s">
        <v>48</v>
      </c>
      <c r="H16" s="2435"/>
      <c r="I16" s="2436"/>
      <c r="J16" s="2433"/>
    </row>
    <row r="17" spans="4:10" ht="21" customHeight="1" x14ac:dyDescent="0.25">
      <c r="D17" s="2409"/>
      <c r="E17" s="2410"/>
      <c r="F17" s="2411"/>
      <c r="G17" s="2423">
        <f>IF(AND(9000000&lt;=$G$4,$G$4&lt;=17999000),$G$4*0.33-1536000,0)</f>
        <v>0</v>
      </c>
      <c r="H17" s="2424"/>
      <c r="I17" s="2437"/>
      <c r="J17" s="2433"/>
    </row>
    <row r="18" spans="4:10" ht="21" customHeight="1" x14ac:dyDescent="0.25">
      <c r="D18" s="2406" t="s">
        <v>112</v>
      </c>
      <c r="E18" s="2407"/>
      <c r="F18" s="2408"/>
      <c r="G18" s="2434" t="s">
        <v>49</v>
      </c>
      <c r="H18" s="2435"/>
      <c r="I18" s="2436"/>
      <c r="J18" s="2433"/>
    </row>
    <row r="19" spans="4:10" ht="21" customHeight="1" x14ac:dyDescent="0.25">
      <c r="D19" s="2409"/>
      <c r="E19" s="2410"/>
      <c r="F19" s="2411"/>
      <c r="G19" s="2423">
        <f>IF(AND(18000000&lt;=$G$4,$G$4&lt;=39999000),$G$4*0.4-2796000,0)</f>
        <v>0</v>
      </c>
      <c r="H19" s="2424"/>
      <c r="I19" s="2437"/>
      <c r="J19" s="2433"/>
    </row>
    <row r="20" spans="4:10" ht="21" customHeight="1" x14ac:dyDescent="0.25">
      <c r="D20" s="2406" t="s">
        <v>110</v>
      </c>
      <c r="E20" s="2407"/>
      <c r="F20" s="2408"/>
      <c r="G20" s="2434" t="s">
        <v>111</v>
      </c>
      <c r="H20" s="2435"/>
      <c r="I20" s="2436"/>
      <c r="J20" s="6"/>
    </row>
    <row r="21" spans="4:10" ht="21" customHeight="1" x14ac:dyDescent="0.25">
      <c r="D21" s="2409"/>
      <c r="E21" s="2410"/>
      <c r="F21" s="2411"/>
      <c r="G21" s="2423">
        <f>IF(40000000&lt;=$G$4,$G$4*0.45-4796000,0)</f>
        <v>0</v>
      </c>
      <c r="H21" s="2424"/>
      <c r="I21" s="2437"/>
      <c r="J21" s="6"/>
    </row>
    <row r="22" spans="4:10" ht="18" customHeight="1" x14ac:dyDescent="0.25"/>
    <row r="23" spans="4:10" ht="35.25" customHeight="1" x14ac:dyDescent="0.25">
      <c r="D23" s="2438" t="s">
        <v>50</v>
      </c>
      <c r="E23" s="2439"/>
      <c r="F23" s="2440"/>
      <c r="G23" s="2441">
        <f>G7+G9+G11+G13+G15+G17+G19+G21</f>
        <v>0</v>
      </c>
      <c r="H23" s="2402"/>
      <c r="I23" s="2432"/>
    </row>
  </sheetData>
  <mergeCells count="30">
    <mergeCell ref="D18:F19"/>
    <mergeCell ref="G18:I18"/>
    <mergeCell ref="G19:I19"/>
    <mergeCell ref="D23:F23"/>
    <mergeCell ref="G23:I23"/>
    <mergeCell ref="D20:F21"/>
    <mergeCell ref="G20:I20"/>
    <mergeCell ref="G21:I21"/>
    <mergeCell ref="J7:J19"/>
    <mergeCell ref="D8:F9"/>
    <mergeCell ref="G8:I8"/>
    <mergeCell ref="G9:I9"/>
    <mergeCell ref="D10:F11"/>
    <mergeCell ref="G10:I10"/>
    <mergeCell ref="G11:I11"/>
    <mergeCell ref="D12:F13"/>
    <mergeCell ref="G12:I12"/>
    <mergeCell ref="G13:I13"/>
    <mergeCell ref="D14:F15"/>
    <mergeCell ref="G14:I14"/>
    <mergeCell ref="G15:I15"/>
    <mergeCell ref="D16:F17"/>
    <mergeCell ref="G16:I16"/>
    <mergeCell ref="G17:I17"/>
    <mergeCell ref="D4:F4"/>
    <mergeCell ref="G4:I4"/>
    <mergeCell ref="D6:F6"/>
    <mergeCell ref="G6:I6"/>
    <mergeCell ref="D7:F7"/>
    <mergeCell ref="G7:I7"/>
  </mergeCells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/>
  <dimension ref="A1:K41"/>
  <sheetViews>
    <sheetView workbookViewId="0">
      <selection activeCell="B27" sqref="B27"/>
    </sheetView>
  </sheetViews>
  <sheetFormatPr defaultRowHeight="12.75" x14ac:dyDescent="0.25"/>
  <cols>
    <col min="1" max="1" width="9" customWidth="1"/>
    <col min="2" max="2" width="25.46484375" customWidth="1"/>
    <col min="4" max="7" width="9" style="8"/>
  </cols>
  <sheetData>
    <row r="1" spans="1:11" x14ac:dyDescent="0.25">
      <c r="A1" t="s">
        <v>89</v>
      </c>
    </row>
    <row r="2" spans="1:11" x14ac:dyDescent="0.25">
      <c r="B2" t="s">
        <v>758</v>
      </c>
      <c r="C2" s="7">
        <f>data4!CY2</f>
        <v>0</v>
      </c>
      <c r="D2" s="8">
        <f>IF(C2&lt;=20000,C2,0)</f>
        <v>0</v>
      </c>
      <c r="E2" s="8">
        <f>IF(AND(C2&gt;=20001,C2&lt;=40000),C2/2+10000,0)</f>
        <v>0</v>
      </c>
      <c r="F2" s="8">
        <f>IF(AND(C2&gt;=40001,C2&lt;=80000),C2/4+20000,0)</f>
        <v>0</v>
      </c>
      <c r="G2" s="8">
        <f>IF(C2&gt;=80001,40000,0)</f>
        <v>0</v>
      </c>
      <c r="H2" s="9">
        <f>SUM(D2:G2)</f>
        <v>0</v>
      </c>
      <c r="J2" s="7">
        <f>MIN(H2+H5,40000)</f>
        <v>0</v>
      </c>
      <c r="K2" s="9">
        <f>ROUNDUP(MAX(J2,H5),0)</f>
        <v>0</v>
      </c>
    </row>
    <row r="3" spans="1:11" x14ac:dyDescent="0.25">
      <c r="B3" t="s">
        <v>757</v>
      </c>
      <c r="C3" s="7"/>
      <c r="J3" s="7"/>
      <c r="K3" s="7"/>
    </row>
    <row r="4" spans="1:11" x14ac:dyDescent="0.25">
      <c r="C4" s="7"/>
      <c r="J4" s="7"/>
      <c r="K4" s="7"/>
    </row>
    <row r="5" spans="1:11" x14ac:dyDescent="0.25">
      <c r="B5" t="s">
        <v>117</v>
      </c>
      <c r="C5" s="7">
        <f>data4!CZ2</f>
        <v>0</v>
      </c>
      <c r="D5" s="8">
        <f>IF(C5&lt;=25000,C5,0)</f>
        <v>0</v>
      </c>
      <c r="E5" s="8">
        <f>IF(AND(C5&gt;=25001,C5&lt;=50000),C5/2+12500,0)</f>
        <v>0</v>
      </c>
      <c r="F5" s="8">
        <f>IF(AND(C5&gt;=50001,C5&lt;=100000),C5/4+25000,0)</f>
        <v>0</v>
      </c>
      <c r="G5" s="8">
        <f>IF(C5&gt;=100001,50000,0)</f>
        <v>0</v>
      </c>
      <c r="H5" s="9">
        <f>SUM(D5:G5)</f>
        <v>0</v>
      </c>
    </row>
    <row r="7" spans="1:11" x14ac:dyDescent="0.25">
      <c r="A7" t="s">
        <v>114</v>
      </c>
      <c r="C7" s="7">
        <f>data4!DA2</f>
        <v>0</v>
      </c>
      <c r="D7" s="8">
        <f>IF(C7&lt;=20000,C7,0)</f>
        <v>0</v>
      </c>
      <c r="E7" s="8">
        <f>IF(AND(C7&gt;=20001,C7&lt;=40000),C7/2+10000,0)</f>
        <v>0</v>
      </c>
      <c r="F7" s="8">
        <f>IF(AND(C7&gt;=40001,C7&lt;=80000),C7/4+20000,0)</f>
        <v>0</v>
      </c>
      <c r="G7" s="8">
        <f>IF(C7&gt;=80001,40000,0)</f>
        <v>0</v>
      </c>
      <c r="H7" s="9">
        <f>SUM(D7:G7)</f>
        <v>0</v>
      </c>
      <c r="K7" s="9">
        <f>ROUNDUP(H7,0)</f>
        <v>0</v>
      </c>
    </row>
    <row r="11" spans="1:11" x14ac:dyDescent="0.25">
      <c r="A11" t="s">
        <v>115</v>
      </c>
    </row>
    <row r="12" spans="1:11" x14ac:dyDescent="0.25">
      <c r="B12" t="s">
        <v>116</v>
      </c>
      <c r="C12" s="7">
        <f>data4!DB2</f>
        <v>0</v>
      </c>
      <c r="D12" s="8">
        <f>IF(C12&lt;=20000,C12,0)</f>
        <v>0</v>
      </c>
      <c r="E12" s="8">
        <f>IF(AND(C12&gt;=20001,C12&lt;=40000),C12/2+10000,0)</f>
        <v>0</v>
      </c>
      <c r="F12" s="8">
        <f>IF(AND(C12&gt;=40001,C12&lt;=80000),C12/4+20000,0)</f>
        <v>0</v>
      </c>
      <c r="G12" s="8">
        <f>IF(C12&gt;=80001,40000,0)</f>
        <v>0</v>
      </c>
      <c r="H12" s="9">
        <f>SUM(D12:G12)</f>
        <v>0</v>
      </c>
      <c r="J12" s="7">
        <f>MIN(H12+H13,40000)</f>
        <v>0</v>
      </c>
      <c r="K12" s="9">
        <f>ROUNDUP(MAX(J12,H13),0)</f>
        <v>0</v>
      </c>
    </row>
    <row r="13" spans="1:11" x14ac:dyDescent="0.25">
      <c r="B13" t="s">
        <v>117</v>
      </c>
      <c r="C13" s="7">
        <f>data4!DC2</f>
        <v>0</v>
      </c>
      <c r="D13" s="8">
        <f>IF(C13&lt;=25000,C13,0)</f>
        <v>0</v>
      </c>
      <c r="E13" s="8">
        <f>IF(AND(C13&gt;=25001,C13&lt;=50000),C13/2+12500,0)</f>
        <v>0</v>
      </c>
      <c r="F13" s="8">
        <f>IF(AND(C13&gt;=50001,C13&lt;=100000),C13/4+25000,0)</f>
        <v>0</v>
      </c>
      <c r="G13" s="8">
        <f>IF(C13&gt;=100001,50000,0)</f>
        <v>0</v>
      </c>
      <c r="H13" s="9">
        <f>SUM(D13:G13)</f>
        <v>0</v>
      </c>
    </row>
    <row r="18" spans="1:9" x14ac:dyDescent="0.25">
      <c r="A18" t="s">
        <v>118</v>
      </c>
      <c r="C18" s="7">
        <f>data4!DD2</f>
        <v>0</v>
      </c>
      <c r="H18" s="9">
        <f>ROUNDUP(MIN(C18,50000),0)</f>
        <v>0</v>
      </c>
    </row>
    <row r="20" spans="1:9" x14ac:dyDescent="0.25">
      <c r="A20" t="s">
        <v>119</v>
      </c>
      <c r="C20" s="7">
        <f>data4!DE2</f>
        <v>0</v>
      </c>
      <c r="D20" s="8">
        <f>IF(C20&lt;=10000,C20,0)</f>
        <v>0</v>
      </c>
      <c r="E20" s="8">
        <f>MIN(IF(C20&gt;10000,C20/2+5000,0),15000)</f>
        <v>0</v>
      </c>
      <c r="H20" s="9">
        <f>ROUNDUP(SUM(D20:E20),0)</f>
        <v>0</v>
      </c>
    </row>
    <row r="22" spans="1:9" x14ac:dyDescent="0.25">
      <c r="A22" s="311" t="s">
        <v>569</v>
      </c>
    </row>
    <row r="24" spans="1:9" x14ac:dyDescent="0.25">
      <c r="A24" t="s">
        <v>734</v>
      </c>
      <c r="B24" s="588">
        <f>data5!AD2+data2!Z2</f>
        <v>0</v>
      </c>
    </row>
    <row r="25" spans="1:9" x14ac:dyDescent="0.25">
      <c r="C25" t="s">
        <v>570</v>
      </c>
      <c r="E25" s="8" t="s">
        <v>571</v>
      </c>
      <c r="G25" s="8" t="s">
        <v>572</v>
      </c>
      <c r="I25" t="s">
        <v>573</v>
      </c>
    </row>
    <row r="26" spans="1:9" x14ac:dyDescent="0.25">
      <c r="A26" t="s">
        <v>755</v>
      </c>
      <c r="E26" s="8" t="s">
        <v>574</v>
      </c>
      <c r="G26" s="8" t="s">
        <v>575</v>
      </c>
    </row>
    <row r="27" spans="1:9" x14ac:dyDescent="0.25">
      <c r="A27" t="s">
        <v>576</v>
      </c>
      <c r="B27" s="658">
        <f>IF(data4!$N$2&lt;=620000,$B$24)</f>
        <v>0</v>
      </c>
      <c r="C27" s="8">
        <f>IF(B27&lt;=9000000,380000,0)</f>
        <v>380000</v>
      </c>
      <c r="E27" s="8">
        <f>IF(AND(B27&gt;9000000,B27&lt;=9500000),260000,0)</f>
        <v>0</v>
      </c>
      <c r="G27" s="8">
        <f>IF(AND(B27&gt;9500000,B27&lt;=10000000),130000,0)</f>
        <v>0</v>
      </c>
      <c r="I27" s="7">
        <f>C27+E27+G27</f>
        <v>380000</v>
      </c>
    </row>
    <row r="28" spans="1:9" x14ac:dyDescent="0.25">
      <c r="A28" s="349" t="s">
        <v>577</v>
      </c>
      <c r="B28" s="658">
        <f>IF(data4!$N$2&lt;=620000,B24)</f>
        <v>0</v>
      </c>
      <c r="C28" s="8">
        <f>IF(B28&lt;=9000000,480000,0)</f>
        <v>480000</v>
      </c>
      <c r="E28" s="8">
        <f>IF(AND(B28&gt;9000000,B28&lt;=9500000),320000,0)</f>
        <v>0</v>
      </c>
      <c r="G28" s="8">
        <f>IF(AND(B28&gt;9500000,B28&lt;=10000000),160000,0)</f>
        <v>0</v>
      </c>
      <c r="I28" s="7">
        <f>C28+E28+G28</f>
        <v>480000</v>
      </c>
    </row>
    <row r="30" spans="1:9" x14ac:dyDescent="0.25">
      <c r="A30" s="311" t="s">
        <v>578</v>
      </c>
    </row>
    <row r="32" spans="1:9" x14ac:dyDescent="0.25">
      <c r="A32" t="s">
        <v>756</v>
      </c>
      <c r="B32" s="658" t="b">
        <f>IF(AND(data4!N2&gt;620000,data4!N2&lt;=950000),B24)</f>
        <v>0</v>
      </c>
      <c r="C32" s="8">
        <f>IF(B32&lt;=9000000,380000,0)</f>
        <v>0</v>
      </c>
      <c r="E32" s="8">
        <f>IF(AND(B32&gt;9000000,B32&lt;=9500000),260000,0)</f>
        <v>0</v>
      </c>
      <c r="G32" s="8">
        <f>IF(AND(B32&gt;9500000,B32&lt;=10000000),130000,0)</f>
        <v>0</v>
      </c>
      <c r="I32" s="7">
        <f>C32+E32+G32</f>
        <v>0</v>
      </c>
    </row>
    <row r="33" spans="1:9" x14ac:dyDescent="0.25">
      <c r="A33" t="s">
        <v>650</v>
      </c>
      <c r="B33" s="8" t="b">
        <f>IF(AND(data4!N2&gt;950000,data4!N2&lt;=1000000),B24)</f>
        <v>0</v>
      </c>
      <c r="C33" s="8">
        <f>IF(B33&lt;=9000000,360000,0)</f>
        <v>0</v>
      </c>
      <c r="E33" s="8">
        <f>IF(AND(B33&gt;9000000,B33&lt;=9500000),240000,0)</f>
        <v>0</v>
      </c>
      <c r="G33" s="8">
        <f>IF(AND(B33&gt;9500000,B33&lt;=10000000),120000,0)</f>
        <v>0</v>
      </c>
      <c r="I33" s="7">
        <f t="shared" ref="I33:I40" si="0">C33+E33+G33</f>
        <v>0</v>
      </c>
    </row>
    <row r="34" spans="1:9" x14ac:dyDescent="0.25">
      <c r="A34" t="s">
        <v>651</v>
      </c>
      <c r="B34" s="8" t="b">
        <f>IF(AND(data4!N2&gt;1000000,data4!N2&lt;=1050000),B24)</f>
        <v>0</v>
      </c>
      <c r="C34" s="8">
        <f>IF(B34&lt;=9000000,310000,0)</f>
        <v>0</v>
      </c>
      <c r="E34" s="8">
        <f>IF(AND(B34&gt;9000000,B34&lt;=9500000),210000,0)</f>
        <v>0</v>
      </c>
      <c r="G34" s="8">
        <f>IF(AND(B34&gt;9500000,B34&lt;=10000000),110000,0)</f>
        <v>0</v>
      </c>
      <c r="I34" s="7">
        <f t="shared" si="0"/>
        <v>0</v>
      </c>
    </row>
    <row r="35" spans="1:9" x14ac:dyDescent="0.25">
      <c r="A35" t="s">
        <v>652</v>
      </c>
      <c r="B35" s="350" t="b">
        <f>IF(AND(data4!N2&gt;1050000,data4!N2&lt;=1100000),B24)</f>
        <v>0</v>
      </c>
      <c r="C35" s="350">
        <f>IF(B35&lt;=9000000,260000,0)</f>
        <v>0</v>
      </c>
      <c r="D35" s="350"/>
      <c r="E35" s="350">
        <f>IF(AND(B35&gt;9000000,B35&lt;=9500000),180000,0)</f>
        <v>0</v>
      </c>
      <c r="F35" s="350"/>
      <c r="G35" s="350">
        <f>IF(AND(B35&gt;9500000,B35&lt;=10000000),90000,0)</f>
        <v>0</v>
      </c>
      <c r="I35" s="7">
        <f t="shared" si="0"/>
        <v>0</v>
      </c>
    </row>
    <row r="36" spans="1:9" x14ac:dyDescent="0.25">
      <c r="A36" t="s">
        <v>653</v>
      </c>
      <c r="B36" s="350" t="b">
        <f>IF(AND(data4!N2&gt;1100000,data4!N2&lt;=1150000),B24)</f>
        <v>0</v>
      </c>
      <c r="C36" s="350">
        <f>IF(B36&lt;=9000000,210000,0)</f>
        <v>0</v>
      </c>
      <c r="D36" s="350"/>
      <c r="E36" s="350">
        <f>IF(AND(B36&gt;9000000,B36&lt;=9500000),140000,0)</f>
        <v>0</v>
      </c>
      <c r="F36" s="350"/>
      <c r="G36" s="350">
        <f>IF(AND(B36&gt;9500000,B36&lt;=10000000),70000,0)</f>
        <v>0</v>
      </c>
      <c r="I36" s="7">
        <f t="shared" si="0"/>
        <v>0</v>
      </c>
    </row>
    <row r="37" spans="1:9" x14ac:dyDescent="0.25">
      <c r="A37" t="s">
        <v>654</v>
      </c>
      <c r="B37" s="350" t="b">
        <f>IF(AND(data4!N2&gt;1150000,data4!N2&lt;=1200000),B24)</f>
        <v>0</v>
      </c>
      <c r="C37" s="350">
        <f>IF(B37&lt;=9000000,160000,0)</f>
        <v>0</v>
      </c>
      <c r="D37" s="350"/>
      <c r="E37" s="350">
        <f>IF(AND(B37&gt;9000000,B37&lt;=9500000),110000,0)</f>
        <v>0</v>
      </c>
      <c r="F37" s="350"/>
      <c r="G37" s="350">
        <f>IF(AND(B37&gt;9500000,B37&lt;=10000000),60000,0)</f>
        <v>0</v>
      </c>
      <c r="I37" s="7">
        <f t="shared" si="0"/>
        <v>0</v>
      </c>
    </row>
    <row r="38" spans="1:9" x14ac:dyDescent="0.25">
      <c r="A38" t="s">
        <v>655</v>
      </c>
      <c r="B38" s="350" t="b">
        <f>IF(AND(data4!N2&gt;1200000,data4!N2&lt;=1250000),B24)</f>
        <v>0</v>
      </c>
      <c r="C38" s="350">
        <f>IF(B38&lt;=9000000,110000,0)</f>
        <v>0</v>
      </c>
      <c r="D38" s="350"/>
      <c r="E38" s="350">
        <f>IF(AND(B38&gt;9000000,B38&lt;=9500000),80000,0)</f>
        <v>0</v>
      </c>
      <c r="F38" s="350"/>
      <c r="G38" s="350">
        <f>IF(AND(B38&gt;9500000,B38&lt;=10000000),40000,0)</f>
        <v>0</v>
      </c>
      <c r="I38" s="7">
        <f t="shared" si="0"/>
        <v>0</v>
      </c>
    </row>
    <row r="39" spans="1:9" x14ac:dyDescent="0.25">
      <c r="A39" t="s">
        <v>656</v>
      </c>
      <c r="B39" s="350" t="b">
        <f>IF(AND(data4!N2&gt;1250000,data4!N2&lt;=1300000),B24)</f>
        <v>0</v>
      </c>
      <c r="C39" s="350">
        <f>IF(B39&lt;=9000000,60000,0)</f>
        <v>0</v>
      </c>
      <c r="D39" s="350"/>
      <c r="E39" s="350">
        <f>IF(AND(B39&gt;9000000,B39&lt;=9500000),40000,0)</f>
        <v>0</v>
      </c>
      <c r="F39" s="350"/>
      <c r="G39" s="350">
        <f>IF(AND(B39&gt;9500000,B39&lt;=10000000),20000,0)</f>
        <v>0</v>
      </c>
      <c r="I39" s="7">
        <f t="shared" si="0"/>
        <v>0</v>
      </c>
    </row>
    <row r="40" spans="1:9" x14ac:dyDescent="0.25">
      <c r="A40" t="s">
        <v>657</v>
      </c>
      <c r="B40" s="350" t="b">
        <f>IF(AND(data4!N2&gt;1300000,data4!N2&lt;=1330000),B24)</f>
        <v>0</v>
      </c>
      <c r="C40" s="350">
        <f>IF(B40&lt;=9000000,30000,0)</f>
        <v>0</v>
      </c>
      <c r="D40" s="350"/>
      <c r="E40" s="350">
        <f>IF(AND(B40&gt;9000000,B40&lt;=9500000),20000,0)</f>
        <v>0</v>
      </c>
      <c r="F40" s="350"/>
      <c r="G40" s="350">
        <f>IF(AND(B40&gt;9500000,B40&lt;=10000000),10000,0)</f>
        <v>0</v>
      </c>
      <c r="I40" s="7">
        <f t="shared" si="0"/>
        <v>0</v>
      </c>
    </row>
    <row r="41" spans="1:9" x14ac:dyDescent="0.25">
      <c r="I41" s="9">
        <f>SUM(I32:I40)</f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>
    <tabColor rgb="FFC5D9F1"/>
  </sheetPr>
  <dimension ref="B1:D8"/>
  <sheetViews>
    <sheetView showGridLines="0" workbookViewId="0">
      <selection activeCell="D8" sqref="D8"/>
    </sheetView>
  </sheetViews>
  <sheetFormatPr defaultColWidth="9" defaultRowHeight="12.75" x14ac:dyDescent="0.25"/>
  <cols>
    <col min="1" max="1" width="2.59765625" customWidth="1"/>
    <col min="2" max="2" width="4.1328125" customWidth="1"/>
    <col min="3" max="3" width="2.3984375" customWidth="1"/>
    <col min="4" max="4" width="17.265625" customWidth="1"/>
    <col min="5" max="5" width="5.265625" customWidth="1"/>
    <col min="6" max="6" width="18.3984375" customWidth="1"/>
    <col min="7" max="7" width="5.1328125" customWidth="1"/>
    <col min="8" max="8" width="19.3984375" customWidth="1"/>
    <col min="9" max="9" width="3.86328125" customWidth="1"/>
  </cols>
  <sheetData>
    <row r="1" spans="2:4" ht="25.5" x14ac:dyDescent="0.25">
      <c r="B1" s="175"/>
    </row>
    <row r="3" spans="2:4" ht="21.75" customHeight="1" x14ac:dyDescent="0.25">
      <c r="B3" s="176"/>
    </row>
    <row r="4" spans="2:4" ht="21.75" customHeight="1" x14ac:dyDescent="0.25">
      <c r="B4" s="176"/>
    </row>
    <row r="5" spans="2:4" ht="13.5" customHeight="1" x14ac:dyDescent="0.25"/>
    <row r="6" spans="2:4" ht="22.5" customHeight="1" x14ac:dyDescent="0.25"/>
    <row r="7" spans="2:4" ht="13.15" thickBot="1" x14ac:dyDescent="0.3">
      <c r="D7" t="s">
        <v>548</v>
      </c>
    </row>
    <row r="8" spans="2:4" ht="35.25" customHeight="1" thickBot="1" x14ac:dyDescent="0.3">
      <c r="C8" s="222"/>
      <c r="D8" s="317"/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1"/>
  <dimension ref="C2:L29"/>
  <sheetViews>
    <sheetView zoomScaleNormal="100" workbookViewId="0">
      <selection activeCell="O6" sqref="O6"/>
    </sheetView>
  </sheetViews>
  <sheetFormatPr defaultRowHeight="12.75" x14ac:dyDescent="0.25"/>
  <cols>
    <col min="1" max="1" width="3" customWidth="1"/>
    <col min="2" max="2" width="2.3984375" customWidth="1"/>
    <col min="7" max="7" width="13.73046875" customWidth="1"/>
    <col min="8" max="8" width="15.59765625" customWidth="1"/>
    <col min="9" max="9" width="3.3984375" customWidth="1"/>
    <col min="11" max="11" width="9.59765625" customWidth="1"/>
    <col min="12" max="12" width="4.3984375" style="1" customWidth="1"/>
    <col min="13" max="13" width="5" customWidth="1"/>
    <col min="257" max="257" width="3" customWidth="1"/>
    <col min="258" max="258" width="2.3984375" customWidth="1"/>
    <col min="264" max="265" width="3.3984375" customWidth="1"/>
    <col min="267" max="267" width="9.59765625" customWidth="1"/>
    <col min="268" max="268" width="4.3984375" customWidth="1"/>
    <col min="269" max="269" width="5" customWidth="1"/>
    <col min="513" max="513" width="3" customWidth="1"/>
    <col min="514" max="514" width="2.3984375" customWidth="1"/>
    <col min="520" max="521" width="3.3984375" customWidth="1"/>
    <col min="523" max="523" width="9.59765625" customWidth="1"/>
    <col min="524" max="524" width="4.3984375" customWidth="1"/>
    <col min="525" max="525" width="5" customWidth="1"/>
    <col min="769" max="769" width="3" customWidth="1"/>
    <col min="770" max="770" width="2.3984375" customWidth="1"/>
    <col min="776" max="777" width="3.3984375" customWidth="1"/>
    <col min="779" max="779" width="9.59765625" customWidth="1"/>
    <col min="780" max="780" width="4.3984375" customWidth="1"/>
    <col min="781" max="781" width="5" customWidth="1"/>
    <col min="1025" max="1025" width="3" customWidth="1"/>
    <col min="1026" max="1026" width="2.3984375" customWidth="1"/>
    <col min="1032" max="1033" width="3.3984375" customWidth="1"/>
    <col min="1035" max="1035" width="9.59765625" customWidth="1"/>
    <col min="1036" max="1036" width="4.3984375" customWidth="1"/>
    <col min="1037" max="1037" width="5" customWidth="1"/>
    <col min="1281" max="1281" width="3" customWidth="1"/>
    <col min="1282" max="1282" width="2.3984375" customWidth="1"/>
    <col min="1288" max="1289" width="3.3984375" customWidth="1"/>
    <col min="1291" max="1291" width="9.59765625" customWidth="1"/>
    <col min="1292" max="1292" width="4.3984375" customWidth="1"/>
    <col min="1293" max="1293" width="5" customWidth="1"/>
    <col min="1537" max="1537" width="3" customWidth="1"/>
    <col min="1538" max="1538" width="2.3984375" customWidth="1"/>
    <col min="1544" max="1545" width="3.3984375" customWidth="1"/>
    <col min="1547" max="1547" width="9.59765625" customWidth="1"/>
    <col min="1548" max="1548" width="4.3984375" customWidth="1"/>
    <col min="1549" max="1549" width="5" customWidth="1"/>
    <col min="1793" max="1793" width="3" customWidth="1"/>
    <col min="1794" max="1794" width="2.3984375" customWidth="1"/>
    <col min="1800" max="1801" width="3.3984375" customWidth="1"/>
    <col min="1803" max="1803" width="9.59765625" customWidth="1"/>
    <col min="1804" max="1804" width="4.3984375" customWidth="1"/>
    <col min="1805" max="1805" width="5" customWidth="1"/>
    <col min="2049" max="2049" width="3" customWidth="1"/>
    <col min="2050" max="2050" width="2.3984375" customWidth="1"/>
    <col min="2056" max="2057" width="3.3984375" customWidth="1"/>
    <col min="2059" max="2059" width="9.59765625" customWidth="1"/>
    <col min="2060" max="2060" width="4.3984375" customWidth="1"/>
    <col min="2061" max="2061" width="5" customWidth="1"/>
    <col min="2305" max="2305" width="3" customWidth="1"/>
    <col min="2306" max="2306" width="2.3984375" customWidth="1"/>
    <col min="2312" max="2313" width="3.3984375" customWidth="1"/>
    <col min="2315" max="2315" width="9.59765625" customWidth="1"/>
    <col min="2316" max="2316" width="4.3984375" customWidth="1"/>
    <col min="2317" max="2317" width="5" customWidth="1"/>
    <col min="2561" max="2561" width="3" customWidth="1"/>
    <col min="2562" max="2562" width="2.3984375" customWidth="1"/>
    <col min="2568" max="2569" width="3.3984375" customWidth="1"/>
    <col min="2571" max="2571" width="9.59765625" customWidth="1"/>
    <col min="2572" max="2572" width="4.3984375" customWidth="1"/>
    <col min="2573" max="2573" width="5" customWidth="1"/>
    <col min="2817" max="2817" width="3" customWidth="1"/>
    <col min="2818" max="2818" width="2.3984375" customWidth="1"/>
    <col min="2824" max="2825" width="3.3984375" customWidth="1"/>
    <col min="2827" max="2827" width="9.59765625" customWidth="1"/>
    <col min="2828" max="2828" width="4.3984375" customWidth="1"/>
    <col min="2829" max="2829" width="5" customWidth="1"/>
    <col min="3073" max="3073" width="3" customWidth="1"/>
    <col min="3074" max="3074" width="2.3984375" customWidth="1"/>
    <col min="3080" max="3081" width="3.3984375" customWidth="1"/>
    <col min="3083" max="3083" width="9.59765625" customWidth="1"/>
    <col min="3084" max="3084" width="4.3984375" customWidth="1"/>
    <col min="3085" max="3085" width="5" customWidth="1"/>
    <col min="3329" max="3329" width="3" customWidth="1"/>
    <col min="3330" max="3330" width="2.3984375" customWidth="1"/>
    <col min="3336" max="3337" width="3.3984375" customWidth="1"/>
    <col min="3339" max="3339" width="9.59765625" customWidth="1"/>
    <col min="3340" max="3340" width="4.3984375" customWidth="1"/>
    <col min="3341" max="3341" width="5" customWidth="1"/>
    <col min="3585" max="3585" width="3" customWidth="1"/>
    <col min="3586" max="3586" width="2.3984375" customWidth="1"/>
    <col min="3592" max="3593" width="3.3984375" customWidth="1"/>
    <col min="3595" max="3595" width="9.59765625" customWidth="1"/>
    <col min="3596" max="3596" width="4.3984375" customWidth="1"/>
    <col min="3597" max="3597" width="5" customWidth="1"/>
    <col min="3841" max="3841" width="3" customWidth="1"/>
    <col min="3842" max="3842" width="2.3984375" customWidth="1"/>
    <col min="3848" max="3849" width="3.3984375" customWidth="1"/>
    <col min="3851" max="3851" width="9.59765625" customWidth="1"/>
    <col min="3852" max="3852" width="4.3984375" customWidth="1"/>
    <col min="3853" max="3853" width="5" customWidth="1"/>
    <col min="4097" max="4097" width="3" customWidth="1"/>
    <col min="4098" max="4098" width="2.3984375" customWidth="1"/>
    <col min="4104" max="4105" width="3.3984375" customWidth="1"/>
    <col min="4107" max="4107" width="9.59765625" customWidth="1"/>
    <col min="4108" max="4108" width="4.3984375" customWidth="1"/>
    <col min="4109" max="4109" width="5" customWidth="1"/>
    <col min="4353" max="4353" width="3" customWidth="1"/>
    <col min="4354" max="4354" width="2.3984375" customWidth="1"/>
    <col min="4360" max="4361" width="3.3984375" customWidth="1"/>
    <col min="4363" max="4363" width="9.59765625" customWidth="1"/>
    <col min="4364" max="4364" width="4.3984375" customWidth="1"/>
    <col min="4365" max="4365" width="5" customWidth="1"/>
    <col min="4609" max="4609" width="3" customWidth="1"/>
    <col min="4610" max="4610" width="2.3984375" customWidth="1"/>
    <col min="4616" max="4617" width="3.3984375" customWidth="1"/>
    <col min="4619" max="4619" width="9.59765625" customWidth="1"/>
    <col min="4620" max="4620" width="4.3984375" customWidth="1"/>
    <col min="4621" max="4621" width="5" customWidth="1"/>
    <col min="4865" max="4865" width="3" customWidth="1"/>
    <col min="4866" max="4866" width="2.3984375" customWidth="1"/>
    <col min="4872" max="4873" width="3.3984375" customWidth="1"/>
    <col min="4875" max="4875" width="9.59765625" customWidth="1"/>
    <col min="4876" max="4876" width="4.3984375" customWidth="1"/>
    <col min="4877" max="4877" width="5" customWidth="1"/>
    <col min="5121" max="5121" width="3" customWidth="1"/>
    <col min="5122" max="5122" width="2.3984375" customWidth="1"/>
    <col min="5128" max="5129" width="3.3984375" customWidth="1"/>
    <col min="5131" max="5131" width="9.59765625" customWidth="1"/>
    <col min="5132" max="5132" width="4.3984375" customWidth="1"/>
    <col min="5133" max="5133" width="5" customWidth="1"/>
    <col min="5377" max="5377" width="3" customWidth="1"/>
    <col min="5378" max="5378" width="2.3984375" customWidth="1"/>
    <col min="5384" max="5385" width="3.3984375" customWidth="1"/>
    <col min="5387" max="5387" width="9.59765625" customWidth="1"/>
    <col min="5388" max="5388" width="4.3984375" customWidth="1"/>
    <col min="5389" max="5389" width="5" customWidth="1"/>
    <col min="5633" max="5633" width="3" customWidth="1"/>
    <col min="5634" max="5634" width="2.3984375" customWidth="1"/>
    <col min="5640" max="5641" width="3.3984375" customWidth="1"/>
    <col min="5643" max="5643" width="9.59765625" customWidth="1"/>
    <col min="5644" max="5644" width="4.3984375" customWidth="1"/>
    <col min="5645" max="5645" width="5" customWidth="1"/>
    <col min="5889" max="5889" width="3" customWidth="1"/>
    <col min="5890" max="5890" width="2.3984375" customWidth="1"/>
    <col min="5896" max="5897" width="3.3984375" customWidth="1"/>
    <col min="5899" max="5899" width="9.59765625" customWidth="1"/>
    <col min="5900" max="5900" width="4.3984375" customWidth="1"/>
    <col min="5901" max="5901" width="5" customWidth="1"/>
    <col min="6145" max="6145" width="3" customWidth="1"/>
    <col min="6146" max="6146" width="2.3984375" customWidth="1"/>
    <col min="6152" max="6153" width="3.3984375" customWidth="1"/>
    <col min="6155" max="6155" width="9.59765625" customWidth="1"/>
    <col min="6156" max="6156" width="4.3984375" customWidth="1"/>
    <col min="6157" max="6157" width="5" customWidth="1"/>
    <col min="6401" max="6401" width="3" customWidth="1"/>
    <col min="6402" max="6402" width="2.3984375" customWidth="1"/>
    <col min="6408" max="6409" width="3.3984375" customWidth="1"/>
    <col min="6411" max="6411" width="9.59765625" customWidth="1"/>
    <col min="6412" max="6412" width="4.3984375" customWidth="1"/>
    <col min="6413" max="6413" width="5" customWidth="1"/>
    <col min="6657" max="6657" width="3" customWidth="1"/>
    <col min="6658" max="6658" width="2.3984375" customWidth="1"/>
    <col min="6664" max="6665" width="3.3984375" customWidth="1"/>
    <col min="6667" max="6667" width="9.59765625" customWidth="1"/>
    <col min="6668" max="6668" width="4.3984375" customWidth="1"/>
    <col min="6669" max="6669" width="5" customWidth="1"/>
    <col min="6913" max="6913" width="3" customWidth="1"/>
    <col min="6914" max="6914" width="2.3984375" customWidth="1"/>
    <col min="6920" max="6921" width="3.3984375" customWidth="1"/>
    <col min="6923" max="6923" width="9.59765625" customWidth="1"/>
    <col min="6924" max="6924" width="4.3984375" customWidth="1"/>
    <col min="6925" max="6925" width="5" customWidth="1"/>
    <col min="7169" max="7169" width="3" customWidth="1"/>
    <col min="7170" max="7170" width="2.3984375" customWidth="1"/>
    <col min="7176" max="7177" width="3.3984375" customWidth="1"/>
    <col min="7179" max="7179" width="9.59765625" customWidth="1"/>
    <col min="7180" max="7180" width="4.3984375" customWidth="1"/>
    <col min="7181" max="7181" width="5" customWidth="1"/>
    <col min="7425" max="7425" width="3" customWidth="1"/>
    <col min="7426" max="7426" width="2.3984375" customWidth="1"/>
    <col min="7432" max="7433" width="3.3984375" customWidth="1"/>
    <col min="7435" max="7435" width="9.59765625" customWidth="1"/>
    <col min="7436" max="7436" width="4.3984375" customWidth="1"/>
    <col min="7437" max="7437" width="5" customWidth="1"/>
    <col min="7681" max="7681" width="3" customWidth="1"/>
    <col min="7682" max="7682" width="2.3984375" customWidth="1"/>
    <col min="7688" max="7689" width="3.3984375" customWidth="1"/>
    <col min="7691" max="7691" width="9.59765625" customWidth="1"/>
    <col min="7692" max="7692" width="4.3984375" customWidth="1"/>
    <col min="7693" max="7693" width="5" customWidth="1"/>
    <col min="7937" max="7937" width="3" customWidth="1"/>
    <col min="7938" max="7938" width="2.3984375" customWidth="1"/>
    <col min="7944" max="7945" width="3.3984375" customWidth="1"/>
    <col min="7947" max="7947" width="9.59765625" customWidth="1"/>
    <col min="7948" max="7948" width="4.3984375" customWidth="1"/>
    <col min="7949" max="7949" width="5" customWidth="1"/>
    <col min="8193" max="8193" width="3" customWidth="1"/>
    <col min="8194" max="8194" width="2.3984375" customWidth="1"/>
    <col min="8200" max="8201" width="3.3984375" customWidth="1"/>
    <col min="8203" max="8203" width="9.59765625" customWidth="1"/>
    <col min="8204" max="8204" width="4.3984375" customWidth="1"/>
    <col min="8205" max="8205" width="5" customWidth="1"/>
    <col min="8449" max="8449" width="3" customWidth="1"/>
    <col min="8450" max="8450" width="2.3984375" customWidth="1"/>
    <col min="8456" max="8457" width="3.3984375" customWidth="1"/>
    <col min="8459" max="8459" width="9.59765625" customWidth="1"/>
    <col min="8460" max="8460" width="4.3984375" customWidth="1"/>
    <col min="8461" max="8461" width="5" customWidth="1"/>
    <col min="8705" max="8705" width="3" customWidth="1"/>
    <col min="8706" max="8706" width="2.3984375" customWidth="1"/>
    <col min="8712" max="8713" width="3.3984375" customWidth="1"/>
    <col min="8715" max="8715" width="9.59765625" customWidth="1"/>
    <col min="8716" max="8716" width="4.3984375" customWidth="1"/>
    <col min="8717" max="8717" width="5" customWidth="1"/>
    <col min="8961" max="8961" width="3" customWidth="1"/>
    <col min="8962" max="8962" width="2.3984375" customWidth="1"/>
    <col min="8968" max="8969" width="3.3984375" customWidth="1"/>
    <col min="8971" max="8971" width="9.59765625" customWidth="1"/>
    <col min="8972" max="8972" width="4.3984375" customWidth="1"/>
    <col min="8973" max="8973" width="5" customWidth="1"/>
    <col min="9217" max="9217" width="3" customWidth="1"/>
    <col min="9218" max="9218" width="2.3984375" customWidth="1"/>
    <col min="9224" max="9225" width="3.3984375" customWidth="1"/>
    <col min="9227" max="9227" width="9.59765625" customWidth="1"/>
    <col min="9228" max="9228" width="4.3984375" customWidth="1"/>
    <col min="9229" max="9229" width="5" customWidth="1"/>
    <col min="9473" max="9473" width="3" customWidth="1"/>
    <col min="9474" max="9474" width="2.3984375" customWidth="1"/>
    <col min="9480" max="9481" width="3.3984375" customWidth="1"/>
    <col min="9483" max="9483" width="9.59765625" customWidth="1"/>
    <col min="9484" max="9484" width="4.3984375" customWidth="1"/>
    <col min="9485" max="9485" width="5" customWidth="1"/>
    <col min="9729" max="9729" width="3" customWidth="1"/>
    <col min="9730" max="9730" width="2.3984375" customWidth="1"/>
    <col min="9736" max="9737" width="3.3984375" customWidth="1"/>
    <col min="9739" max="9739" width="9.59765625" customWidth="1"/>
    <col min="9740" max="9740" width="4.3984375" customWidth="1"/>
    <col min="9741" max="9741" width="5" customWidth="1"/>
    <col min="9985" max="9985" width="3" customWidth="1"/>
    <col min="9986" max="9986" width="2.3984375" customWidth="1"/>
    <col min="9992" max="9993" width="3.3984375" customWidth="1"/>
    <col min="9995" max="9995" width="9.59765625" customWidth="1"/>
    <col min="9996" max="9996" width="4.3984375" customWidth="1"/>
    <col min="9997" max="9997" width="5" customWidth="1"/>
    <col min="10241" max="10241" width="3" customWidth="1"/>
    <col min="10242" max="10242" width="2.3984375" customWidth="1"/>
    <col min="10248" max="10249" width="3.3984375" customWidth="1"/>
    <col min="10251" max="10251" width="9.59765625" customWidth="1"/>
    <col min="10252" max="10252" width="4.3984375" customWidth="1"/>
    <col min="10253" max="10253" width="5" customWidth="1"/>
    <col min="10497" max="10497" width="3" customWidth="1"/>
    <col min="10498" max="10498" width="2.3984375" customWidth="1"/>
    <col min="10504" max="10505" width="3.3984375" customWidth="1"/>
    <col min="10507" max="10507" width="9.59765625" customWidth="1"/>
    <col min="10508" max="10508" width="4.3984375" customWidth="1"/>
    <col min="10509" max="10509" width="5" customWidth="1"/>
    <col min="10753" max="10753" width="3" customWidth="1"/>
    <col min="10754" max="10754" width="2.3984375" customWidth="1"/>
    <col min="10760" max="10761" width="3.3984375" customWidth="1"/>
    <col min="10763" max="10763" width="9.59765625" customWidth="1"/>
    <col min="10764" max="10764" width="4.3984375" customWidth="1"/>
    <col min="10765" max="10765" width="5" customWidth="1"/>
    <col min="11009" max="11009" width="3" customWidth="1"/>
    <col min="11010" max="11010" width="2.3984375" customWidth="1"/>
    <col min="11016" max="11017" width="3.3984375" customWidth="1"/>
    <col min="11019" max="11019" width="9.59765625" customWidth="1"/>
    <col min="11020" max="11020" width="4.3984375" customWidth="1"/>
    <col min="11021" max="11021" width="5" customWidth="1"/>
    <col min="11265" max="11265" width="3" customWidth="1"/>
    <col min="11266" max="11266" width="2.3984375" customWidth="1"/>
    <col min="11272" max="11273" width="3.3984375" customWidth="1"/>
    <col min="11275" max="11275" width="9.59765625" customWidth="1"/>
    <col min="11276" max="11276" width="4.3984375" customWidth="1"/>
    <col min="11277" max="11277" width="5" customWidth="1"/>
    <col min="11521" max="11521" width="3" customWidth="1"/>
    <col min="11522" max="11522" width="2.3984375" customWidth="1"/>
    <col min="11528" max="11529" width="3.3984375" customWidth="1"/>
    <col min="11531" max="11531" width="9.59765625" customWidth="1"/>
    <col min="11532" max="11532" width="4.3984375" customWidth="1"/>
    <col min="11533" max="11533" width="5" customWidth="1"/>
    <col min="11777" max="11777" width="3" customWidth="1"/>
    <col min="11778" max="11778" width="2.3984375" customWidth="1"/>
    <col min="11784" max="11785" width="3.3984375" customWidth="1"/>
    <col min="11787" max="11787" width="9.59765625" customWidth="1"/>
    <col min="11788" max="11788" width="4.3984375" customWidth="1"/>
    <col min="11789" max="11789" width="5" customWidth="1"/>
    <col min="12033" max="12033" width="3" customWidth="1"/>
    <col min="12034" max="12034" width="2.3984375" customWidth="1"/>
    <col min="12040" max="12041" width="3.3984375" customWidth="1"/>
    <col min="12043" max="12043" width="9.59765625" customWidth="1"/>
    <col min="12044" max="12044" width="4.3984375" customWidth="1"/>
    <col min="12045" max="12045" width="5" customWidth="1"/>
    <col min="12289" max="12289" width="3" customWidth="1"/>
    <col min="12290" max="12290" width="2.3984375" customWidth="1"/>
    <col min="12296" max="12297" width="3.3984375" customWidth="1"/>
    <col min="12299" max="12299" width="9.59765625" customWidth="1"/>
    <col min="12300" max="12300" width="4.3984375" customWidth="1"/>
    <col min="12301" max="12301" width="5" customWidth="1"/>
    <col min="12545" max="12545" width="3" customWidth="1"/>
    <col min="12546" max="12546" width="2.3984375" customWidth="1"/>
    <col min="12552" max="12553" width="3.3984375" customWidth="1"/>
    <col min="12555" max="12555" width="9.59765625" customWidth="1"/>
    <col min="12556" max="12556" width="4.3984375" customWidth="1"/>
    <col min="12557" max="12557" width="5" customWidth="1"/>
    <col min="12801" max="12801" width="3" customWidth="1"/>
    <col min="12802" max="12802" width="2.3984375" customWidth="1"/>
    <col min="12808" max="12809" width="3.3984375" customWidth="1"/>
    <col min="12811" max="12811" width="9.59765625" customWidth="1"/>
    <col min="12812" max="12812" width="4.3984375" customWidth="1"/>
    <col min="12813" max="12813" width="5" customWidth="1"/>
    <col min="13057" max="13057" width="3" customWidth="1"/>
    <col min="13058" max="13058" width="2.3984375" customWidth="1"/>
    <col min="13064" max="13065" width="3.3984375" customWidth="1"/>
    <col min="13067" max="13067" width="9.59765625" customWidth="1"/>
    <col min="13068" max="13068" width="4.3984375" customWidth="1"/>
    <col min="13069" max="13069" width="5" customWidth="1"/>
    <col min="13313" max="13313" width="3" customWidth="1"/>
    <col min="13314" max="13314" width="2.3984375" customWidth="1"/>
    <col min="13320" max="13321" width="3.3984375" customWidth="1"/>
    <col min="13323" max="13323" width="9.59765625" customWidth="1"/>
    <col min="13324" max="13324" width="4.3984375" customWidth="1"/>
    <col min="13325" max="13325" width="5" customWidth="1"/>
    <col min="13569" max="13569" width="3" customWidth="1"/>
    <col min="13570" max="13570" width="2.3984375" customWidth="1"/>
    <col min="13576" max="13577" width="3.3984375" customWidth="1"/>
    <col min="13579" max="13579" width="9.59765625" customWidth="1"/>
    <col min="13580" max="13580" width="4.3984375" customWidth="1"/>
    <col min="13581" max="13581" width="5" customWidth="1"/>
    <col min="13825" max="13825" width="3" customWidth="1"/>
    <col min="13826" max="13826" width="2.3984375" customWidth="1"/>
    <col min="13832" max="13833" width="3.3984375" customWidth="1"/>
    <col min="13835" max="13835" width="9.59765625" customWidth="1"/>
    <col min="13836" max="13836" width="4.3984375" customWidth="1"/>
    <col min="13837" max="13837" width="5" customWidth="1"/>
    <col min="14081" max="14081" width="3" customWidth="1"/>
    <col min="14082" max="14082" width="2.3984375" customWidth="1"/>
    <col min="14088" max="14089" width="3.3984375" customWidth="1"/>
    <col min="14091" max="14091" width="9.59765625" customWidth="1"/>
    <col min="14092" max="14092" width="4.3984375" customWidth="1"/>
    <col min="14093" max="14093" width="5" customWidth="1"/>
    <col min="14337" max="14337" width="3" customWidth="1"/>
    <col min="14338" max="14338" width="2.3984375" customWidth="1"/>
    <col min="14344" max="14345" width="3.3984375" customWidth="1"/>
    <col min="14347" max="14347" width="9.59765625" customWidth="1"/>
    <col min="14348" max="14348" width="4.3984375" customWidth="1"/>
    <col min="14349" max="14349" width="5" customWidth="1"/>
    <col min="14593" max="14593" width="3" customWidth="1"/>
    <col min="14594" max="14594" width="2.3984375" customWidth="1"/>
    <col min="14600" max="14601" width="3.3984375" customWidth="1"/>
    <col min="14603" max="14603" width="9.59765625" customWidth="1"/>
    <col min="14604" max="14604" width="4.3984375" customWidth="1"/>
    <col min="14605" max="14605" width="5" customWidth="1"/>
    <col min="14849" max="14849" width="3" customWidth="1"/>
    <col min="14850" max="14850" width="2.3984375" customWidth="1"/>
    <col min="14856" max="14857" width="3.3984375" customWidth="1"/>
    <col min="14859" max="14859" width="9.59765625" customWidth="1"/>
    <col min="14860" max="14860" width="4.3984375" customWidth="1"/>
    <col min="14861" max="14861" width="5" customWidth="1"/>
    <col min="15105" max="15105" width="3" customWidth="1"/>
    <col min="15106" max="15106" width="2.3984375" customWidth="1"/>
    <col min="15112" max="15113" width="3.3984375" customWidth="1"/>
    <col min="15115" max="15115" width="9.59765625" customWidth="1"/>
    <col min="15116" max="15116" width="4.3984375" customWidth="1"/>
    <col min="15117" max="15117" width="5" customWidth="1"/>
    <col min="15361" max="15361" width="3" customWidth="1"/>
    <col min="15362" max="15362" width="2.3984375" customWidth="1"/>
    <col min="15368" max="15369" width="3.3984375" customWidth="1"/>
    <col min="15371" max="15371" width="9.59765625" customWidth="1"/>
    <col min="15372" max="15372" width="4.3984375" customWidth="1"/>
    <col min="15373" max="15373" width="5" customWidth="1"/>
    <col min="15617" max="15617" width="3" customWidth="1"/>
    <col min="15618" max="15618" width="2.3984375" customWidth="1"/>
    <col min="15624" max="15625" width="3.3984375" customWidth="1"/>
    <col min="15627" max="15627" width="9.59765625" customWidth="1"/>
    <col min="15628" max="15628" width="4.3984375" customWidth="1"/>
    <col min="15629" max="15629" width="5" customWidth="1"/>
    <col min="15873" max="15873" width="3" customWidth="1"/>
    <col min="15874" max="15874" width="2.3984375" customWidth="1"/>
    <col min="15880" max="15881" width="3.3984375" customWidth="1"/>
    <col min="15883" max="15883" width="9.59765625" customWidth="1"/>
    <col min="15884" max="15884" width="4.3984375" customWidth="1"/>
    <col min="15885" max="15885" width="5" customWidth="1"/>
    <col min="16129" max="16129" width="3" customWidth="1"/>
    <col min="16130" max="16130" width="2.3984375" customWidth="1"/>
    <col min="16136" max="16137" width="3.3984375" customWidth="1"/>
    <col min="16139" max="16139" width="9.59765625" customWidth="1"/>
    <col min="16140" max="16140" width="4.3984375" customWidth="1"/>
    <col min="16141" max="16141" width="5" customWidth="1"/>
  </cols>
  <sheetData>
    <row r="2" spans="3:12" x14ac:dyDescent="0.25">
      <c r="C2" s="666" t="s">
        <v>21</v>
      </c>
      <c r="D2" s="666"/>
      <c r="E2" s="666"/>
      <c r="F2" s="666" t="s">
        <v>22</v>
      </c>
      <c r="G2" s="666"/>
      <c r="H2" s="1"/>
      <c r="I2" s="1"/>
      <c r="L2"/>
    </row>
    <row r="3" spans="3:12" x14ac:dyDescent="0.25">
      <c r="C3" s="666"/>
      <c r="D3" s="666"/>
      <c r="E3" s="666"/>
      <c r="G3" s="368"/>
      <c r="H3" s="1"/>
      <c r="I3" s="1"/>
      <c r="L3"/>
    </row>
    <row r="4" spans="3:12" x14ac:dyDescent="0.25">
      <c r="C4" s="666"/>
      <c r="D4" s="666"/>
      <c r="E4" s="666"/>
      <c r="F4" s="2400"/>
      <c r="G4" s="2400"/>
      <c r="H4" s="1"/>
      <c r="I4" s="1"/>
      <c r="L4"/>
    </row>
    <row r="5" spans="3:12" x14ac:dyDescent="0.25">
      <c r="C5" s="666"/>
      <c r="D5" s="666"/>
      <c r="E5" s="666"/>
      <c r="F5" s="2400"/>
      <c r="G5" s="2400"/>
      <c r="H5" s="1"/>
      <c r="I5" s="1"/>
      <c r="L5"/>
    </row>
    <row r="6" spans="3:12" x14ac:dyDescent="0.25">
      <c r="C6" s="666" t="s">
        <v>23</v>
      </c>
      <c r="D6" s="666"/>
      <c r="E6" s="666"/>
      <c r="F6" s="2404">
        <f>SUM(F3:G5)</f>
        <v>0</v>
      </c>
      <c r="G6" s="2404"/>
      <c r="H6" s="2"/>
      <c r="I6" s="1"/>
      <c r="L6"/>
    </row>
    <row r="7" spans="3:12" x14ac:dyDescent="0.25">
      <c r="G7" t="s">
        <v>24</v>
      </c>
    </row>
    <row r="9" spans="3:12" x14ac:dyDescent="0.25">
      <c r="C9" s="666" t="s">
        <v>25</v>
      </c>
      <c r="D9" s="666"/>
      <c r="E9" s="666"/>
      <c r="F9" s="666" t="s">
        <v>26</v>
      </c>
      <c r="G9" s="666"/>
      <c r="H9" s="666"/>
      <c r="I9" s="666"/>
      <c r="J9" s="666"/>
      <c r="K9" s="666"/>
      <c r="L9" s="666"/>
    </row>
    <row r="10" spans="3:12" x14ac:dyDescent="0.25">
      <c r="C10" s="666"/>
      <c r="D10" s="666"/>
      <c r="E10" s="666"/>
      <c r="F10" s="2401"/>
      <c r="G10" s="2402"/>
      <c r="H10" s="2403"/>
      <c r="I10" s="2403"/>
      <c r="J10" s="2403"/>
      <c r="K10" s="2403"/>
      <c r="L10" s="3" t="s">
        <v>27</v>
      </c>
    </row>
    <row r="11" spans="3:12" x14ac:dyDescent="0.25">
      <c r="C11" s="666" t="s">
        <v>754</v>
      </c>
      <c r="D11" s="666"/>
      <c r="E11" s="666"/>
      <c r="F11" s="2401" t="s">
        <v>752</v>
      </c>
      <c r="G11" s="2402"/>
      <c r="H11" s="2405">
        <f>IF(F6&lt;=2199999,MAX(F6-740000,0),0)</f>
        <v>0</v>
      </c>
      <c r="I11" s="2405"/>
      <c r="J11" s="2405"/>
      <c r="K11" s="2405"/>
      <c r="L11" s="3" t="s">
        <v>27</v>
      </c>
    </row>
    <row r="12" spans="3:12" x14ac:dyDescent="0.25">
      <c r="C12" s="666"/>
      <c r="D12" s="666"/>
      <c r="E12" s="666"/>
      <c r="F12" s="2401"/>
      <c r="G12" s="2402"/>
      <c r="H12" s="2405"/>
      <c r="I12" s="2405"/>
      <c r="J12" s="2405"/>
      <c r="K12" s="2405"/>
      <c r="L12" s="3" t="s">
        <v>27</v>
      </c>
    </row>
    <row r="13" spans="3:12" x14ac:dyDescent="0.25">
      <c r="C13" s="666"/>
      <c r="D13" s="666"/>
      <c r="E13" s="666"/>
      <c r="F13" s="2401"/>
      <c r="G13" s="2402"/>
      <c r="H13" s="2405"/>
      <c r="I13" s="2405"/>
      <c r="J13" s="2405"/>
      <c r="K13" s="2405"/>
      <c r="L13" s="3" t="s">
        <v>27</v>
      </c>
    </row>
    <row r="14" spans="3:12" x14ac:dyDescent="0.25">
      <c r="C14" s="666"/>
      <c r="D14" s="666"/>
      <c r="E14" s="666"/>
      <c r="F14" s="2401"/>
      <c r="G14" s="2402"/>
      <c r="H14" s="2405"/>
      <c r="I14" s="2405"/>
      <c r="J14" s="2405"/>
      <c r="K14" s="2405"/>
      <c r="L14" s="3" t="s">
        <v>27</v>
      </c>
    </row>
    <row r="15" spans="3:12" x14ac:dyDescent="0.25">
      <c r="C15" s="666"/>
      <c r="D15" s="666"/>
      <c r="E15" s="666"/>
      <c r="F15" s="2401"/>
      <c r="G15" s="2402"/>
      <c r="H15" s="2405"/>
      <c r="I15" s="2405"/>
      <c r="J15" s="2405"/>
      <c r="K15" s="2405"/>
      <c r="L15" s="3" t="s">
        <v>27</v>
      </c>
    </row>
    <row r="16" spans="3:12" x14ac:dyDescent="0.25">
      <c r="C16" s="2406"/>
      <c r="D16" s="2407"/>
      <c r="E16" s="2408"/>
      <c r="F16" s="2412"/>
      <c r="G16" s="2413"/>
      <c r="H16" s="2414" t="s">
        <v>29</v>
      </c>
      <c r="I16" s="2417"/>
      <c r="J16" s="2418"/>
      <c r="K16" s="2418"/>
      <c r="L16" s="2408" t="s">
        <v>27</v>
      </c>
    </row>
    <row r="17" spans="3:12" x14ac:dyDescent="0.25">
      <c r="C17" s="2409"/>
      <c r="D17" s="2410"/>
      <c r="E17" s="2411"/>
      <c r="F17" s="2419"/>
      <c r="G17" s="2420"/>
      <c r="H17" s="2415"/>
      <c r="I17" s="2421"/>
      <c r="J17" s="2422"/>
      <c r="K17" s="2422"/>
      <c r="L17" s="2411"/>
    </row>
    <row r="18" spans="3:12" x14ac:dyDescent="0.25">
      <c r="C18" s="2406" t="s">
        <v>753</v>
      </c>
      <c r="D18" s="2407"/>
      <c r="E18" s="2408"/>
      <c r="F18" s="2412" t="s">
        <v>28</v>
      </c>
      <c r="G18" s="2413"/>
      <c r="H18" s="2415"/>
      <c r="I18" s="2417" t="s">
        <v>641</v>
      </c>
      <c r="J18" s="2418"/>
      <c r="K18" s="2418"/>
      <c r="L18" s="2408" t="s">
        <v>27</v>
      </c>
    </row>
    <row r="19" spans="3:12" x14ac:dyDescent="0.25">
      <c r="C19" s="2409"/>
      <c r="D19" s="2410"/>
      <c r="E19" s="2411"/>
      <c r="F19" s="2419">
        <f>IF(AND(2200000&lt;=F6,F6&lt;=3599999),ROUNDDOWN(F6/4,-3),0)</f>
        <v>0</v>
      </c>
      <c r="G19" s="2420"/>
      <c r="H19" s="2415"/>
      <c r="I19" s="2421">
        <f>MAX(F19*2.8-80000,0)</f>
        <v>0</v>
      </c>
      <c r="J19" s="2422"/>
      <c r="K19" s="2422"/>
      <c r="L19" s="2411"/>
    </row>
    <row r="20" spans="3:12" x14ac:dyDescent="0.25">
      <c r="C20" s="666" t="s">
        <v>30</v>
      </c>
      <c r="D20" s="666"/>
      <c r="E20" s="666"/>
      <c r="F20" s="2412" t="s">
        <v>28</v>
      </c>
      <c r="G20" s="2413"/>
      <c r="H20" s="2415"/>
      <c r="I20" s="2417" t="s">
        <v>642</v>
      </c>
      <c r="J20" s="2418"/>
      <c r="K20" s="2418"/>
      <c r="L20" s="2408" t="s">
        <v>27</v>
      </c>
    </row>
    <row r="21" spans="3:12" x14ac:dyDescent="0.25">
      <c r="C21" s="666"/>
      <c r="D21" s="666"/>
      <c r="E21" s="666"/>
      <c r="F21" s="2419">
        <f>IF(AND(3600000&lt;=F6,F6&lt;=6599999),ROUNDDOWN(F6/4,-3),0)</f>
        <v>0</v>
      </c>
      <c r="G21" s="2420"/>
      <c r="H21" s="2416"/>
      <c r="I21" s="2421">
        <f>MAX(F21*3.2-440000,0)</f>
        <v>0</v>
      </c>
      <c r="J21" s="2422"/>
      <c r="K21" s="2422"/>
      <c r="L21" s="2411"/>
    </row>
    <row r="22" spans="3:12" x14ac:dyDescent="0.25">
      <c r="C22" s="666" t="s">
        <v>629</v>
      </c>
      <c r="D22" s="666"/>
      <c r="E22" s="666"/>
      <c r="F22" s="2417" t="s">
        <v>640</v>
      </c>
      <c r="G22" s="2418"/>
      <c r="H22" s="2418"/>
      <c r="I22" s="2418"/>
      <c r="J22" s="2418"/>
      <c r="K22" s="2418"/>
      <c r="L22" s="2408" t="s">
        <v>27</v>
      </c>
    </row>
    <row r="23" spans="3:12" x14ac:dyDescent="0.25">
      <c r="C23" s="666"/>
      <c r="D23" s="666"/>
      <c r="E23" s="666"/>
      <c r="F23" s="2423">
        <f>ROUNDDOWN(IF(AND(6600000&lt;=F6,F6&lt;=8499999),F6*0.9-1100000,0),0)</f>
        <v>0</v>
      </c>
      <c r="G23" s="2424"/>
      <c r="H23" s="2424"/>
      <c r="I23" s="2424"/>
      <c r="J23" s="2424"/>
      <c r="K23" s="2424"/>
      <c r="L23" s="2411"/>
    </row>
    <row r="24" spans="3:12" x14ac:dyDescent="0.25">
      <c r="C24" s="666" t="s">
        <v>631</v>
      </c>
      <c r="D24" s="666"/>
      <c r="E24" s="666"/>
      <c r="F24" s="2417" t="s">
        <v>630</v>
      </c>
      <c r="G24" s="2418"/>
      <c r="H24" s="2418"/>
      <c r="I24" s="2418"/>
      <c r="J24" s="2418"/>
      <c r="K24" s="2418"/>
      <c r="L24" s="2408" t="s">
        <v>27</v>
      </c>
    </row>
    <row r="25" spans="3:12" x14ac:dyDescent="0.25">
      <c r="C25" s="666"/>
      <c r="D25" s="666"/>
      <c r="E25" s="666"/>
      <c r="F25" s="2423">
        <f>ROUNDDOWN(IF(8500000&lt;=F6,F6-1950000,0),0)</f>
        <v>0</v>
      </c>
      <c r="G25" s="2424"/>
      <c r="H25" s="2424"/>
      <c r="I25" s="2424"/>
      <c r="J25" s="2424"/>
      <c r="K25" s="2424"/>
      <c r="L25" s="2411"/>
    </row>
    <row r="27" spans="3:12" ht="24.75" customHeight="1" x14ac:dyDescent="0.25"/>
    <row r="29" spans="3:12" x14ac:dyDescent="0.25">
      <c r="C29" s="666" t="s">
        <v>31</v>
      </c>
      <c r="D29" s="666"/>
      <c r="E29" s="666"/>
      <c r="F29" s="666"/>
      <c r="G29" s="666"/>
      <c r="H29" s="2425">
        <f>SUM(H10:K15,I17,I19,I21,F23,F25)</f>
        <v>0</v>
      </c>
      <c r="I29" s="2426"/>
      <c r="J29" s="2426"/>
      <c r="K29" s="2426"/>
      <c r="L29" s="2427"/>
    </row>
  </sheetData>
  <mergeCells count="58">
    <mergeCell ref="C2:E2"/>
    <mergeCell ref="F2:G2"/>
    <mergeCell ref="C3:E3"/>
    <mergeCell ref="C4:E4"/>
    <mergeCell ref="F4:G4"/>
    <mergeCell ref="C5:E5"/>
    <mergeCell ref="F5:G5"/>
    <mergeCell ref="C6:E6"/>
    <mergeCell ref="F6:G6"/>
    <mergeCell ref="C9:E9"/>
    <mergeCell ref="F9:L9"/>
    <mergeCell ref="C10:E10"/>
    <mergeCell ref="F10:G10"/>
    <mergeCell ref="H10:K10"/>
    <mergeCell ref="C11:E11"/>
    <mergeCell ref="F11:G11"/>
    <mergeCell ref="H11:K11"/>
    <mergeCell ref="C12:E12"/>
    <mergeCell ref="F12:G12"/>
    <mergeCell ref="H12:K12"/>
    <mergeCell ref="C13:E13"/>
    <mergeCell ref="F13:G13"/>
    <mergeCell ref="H13:K13"/>
    <mergeCell ref="C14:E14"/>
    <mergeCell ref="F14:G14"/>
    <mergeCell ref="H14:K14"/>
    <mergeCell ref="C15:E15"/>
    <mergeCell ref="F15:G15"/>
    <mergeCell ref="H15:K15"/>
    <mergeCell ref="C16:E17"/>
    <mergeCell ref="F16:G16"/>
    <mergeCell ref="H16:H21"/>
    <mergeCell ref="I16:K16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C20:E21"/>
    <mergeCell ref="F20:G20"/>
    <mergeCell ref="I20:K20"/>
    <mergeCell ref="L20:L21"/>
    <mergeCell ref="F21:G21"/>
    <mergeCell ref="I21:K21"/>
    <mergeCell ref="C22:E23"/>
    <mergeCell ref="F22:K22"/>
    <mergeCell ref="L22:L23"/>
    <mergeCell ref="F23:K23"/>
    <mergeCell ref="C29:G29"/>
    <mergeCell ref="C24:E25"/>
    <mergeCell ref="F24:K24"/>
    <mergeCell ref="L24:L25"/>
    <mergeCell ref="F25:K25"/>
    <mergeCell ref="H29:L29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tabColor rgb="FFFFC000"/>
  </sheetPr>
  <dimension ref="B1:V85"/>
  <sheetViews>
    <sheetView showGridLines="0" showRowColHeaders="0" workbookViewId="0">
      <selection activeCell="B2" sqref="B2:G7"/>
    </sheetView>
  </sheetViews>
  <sheetFormatPr defaultColWidth="9" defaultRowHeight="12.75" x14ac:dyDescent="0.25"/>
  <cols>
    <col min="1" max="1" width="3.46484375" customWidth="1"/>
    <col min="2" max="7" width="10.1328125" customWidth="1"/>
    <col min="8" max="11" width="10.46484375" customWidth="1"/>
    <col min="19" max="19" width="6.1328125" customWidth="1"/>
  </cols>
  <sheetData>
    <row r="1" spans="2:9" ht="28.5" customHeight="1" thickBot="1" x14ac:dyDescent="0.3">
      <c r="B1" s="2444" t="s">
        <v>568</v>
      </c>
      <c r="C1" s="2445"/>
      <c r="D1" s="2445"/>
      <c r="E1" s="2445"/>
      <c r="F1" s="2445"/>
      <c r="G1" s="2446"/>
    </row>
    <row r="2" spans="2:9" ht="23.25" customHeight="1" x14ac:dyDescent="0.25">
      <c r="B2" s="519"/>
      <c r="G2" s="520"/>
    </row>
    <row r="3" spans="2:9" ht="14.85" customHeight="1" x14ac:dyDescent="0.25">
      <c r="B3" s="519"/>
      <c r="G3" s="520"/>
      <c r="I3" s="597" t="str">
        <f>IF(ライセンス2!$D$8="ok","状態：ライセンス認証完了","状態：ライセンス未認証")</f>
        <v>状態：ライセンス未認証</v>
      </c>
    </row>
    <row r="4" spans="2:9" ht="14.85" customHeight="1" x14ac:dyDescent="0.25">
      <c r="B4" s="519"/>
      <c r="G4" s="520"/>
    </row>
    <row r="5" spans="2:9" ht="14.85" customHeight="1" x14ac:dyDescent="0.25">
      <c r="B5" s="519"/>
      <c r="G5" s="520"/>
    </row>
    <row r="6" spans="2:9" ht="14.85" customHeight="1" x14ac:dyDescent="0.25">
      <c r="B6" s="519"/>
      <c r="G6" s="520"/>
    </row>
    <row r="7" spans="2:9" ht="14.85" customHeight="1" x14ac:dyDescent="0.25">
      <c r="B7" s="519"/>
      <c r="G7" s="520"/>
    </row>
    <row r="8" spans="2:9" ht="14.85" customHeight="1" x14ac:dyDescent="0.25">
      <c r="B8" s="519"/>
      <c r="C8" t="s">
        <v>666</v>
      </c>
      <c r="G8" s="520"/>
    </row>
    <row r="9" spans="2:9" ht="14.85" customHeight="1" x14ac:dyDescent="0.25">
      <c r="B9" s="519"/>
      <c r="C9" t="s">
        <v>667</v>
      </c>
      <c r="G9" s="520"/>
    </row>
    <row r="10" spans="2:9" ht="14.85" customHeight="1" x14ac:dyDescent="0.25">
      <c r="B10" s="519"/>
      <c r="G10" s="520"/>
    </row>
    <row r="11" spans="2:9" ht="14.85" customHeight="1" x14ac:dyDescent="0.25">
      <c r="B11" s="519"/>
      <c r="G11" s="520"/>
    </row>
    <row r="12" spans="2:9" ht="14.85" customHeight="1" x14ac:dyDescent="0.25">
      <c r="B12" s="519"/>
      <c r="C12" s="540" t="s">
        <v>686</v>
      </c>
      <c r="D12" s="337"/>
      <c r="E12" s="337"/>
      <c r="F12" s="337"/>
      <c r="G12" s="520"/>
    </row>
    <row r="13" spans="2:9" ht="14.85" customHeight="1" x14ac:dyDescent="0.25">
      <c r="B13" s="519"/>
      <c r="C13" s="2447" t="s">
        <v>751</v>
      </c>
      <c r="D13" s="2447"/>
      <c r="E13" s="2447"/>
      <c r="F13" s="2447"/>
      <c r="G13" s="520"/>
    </row>
    <row r="14" spans="2:9" ht="14.85" customHeight="1" x14ac:dyDescent="0.25">
      <c r="B14" s="519"/>
      <c r="C14" s="2447"/>
      <c r="D14" s="2447"/>
      <c r="E14" s="2447"/>
      <c r="F14" s="2447"/>
      <c r="G14" s="520"/>
    </row>
    <row r="15" spans="2:9" ht="14.85" customHeight="1" x14ac:dyDescent="0.25">
      <c r="B15" s="519"/>
      <c r="C15" s="2447"/>
      <c r="D15" s="2447"/>
      <c r="E15" s="2447"/>
      <c r="F15" s="2447"/>
      <c r="G15" s="541"/>
    </row>
    <row r="16" spans="2:9" ht="14.85" customHeight="1" x14ac:dyDescent="0.25">
      <c r="B16" s="519"/>
      <c r="G16" s="520"/>
    </row>
    <row r="17" spans="2:10" ht="14.85" customHeight="1" x14ac:dyDescent="0.25">
      <c r="B17" s="519"/>
      <c r="C17" s="2442" t="s">
        <v>750</v>
      </c>
      <c r="D17" s="2443"/>
      <c r="G17" s="542"/>
    </row>
    <row r="18" spans="2:10" ht="14.85" customHeight="1" x14ac:dyDescent="0.25">
      <c r="B18" s="519"/>
      <c r="G18" s="520"/>
      <c r="H18" s="511"/>
      <c r="I18" s="510"/>
    </row>
    <row r="19" spans="2:10" ht="14.85" customHeight="1" thickBot="1" x14ac:dyDescent="0.3">
      <c r="B19" s="522"/>
      <c r="C19" s="523"/>
      <c r="D19" s="523"/>
      <c r="E19" s="523"/>
      <c r="F19" s="523"/>
      <c r="G19" s="524"/>
    </row>
    <row r="20" spans="2:10" ht="14.85" customHeight="1" x14ac:dyDescent="0.25"/>
    <row r="21" spans="2:10" ht="14.85" customHeight="1" x14ac:dyDescent="0.25"/>
    <row r="22" spans="2:10" ht="14.85" customHeight="1" x14ac:dyDescent="0.25">
      <c r="B22" s="462" t="s">
        <v>687</v>
      </c>
    </row>
    <row r="23" spans="2:10" ht="14.85" customHeight="1" x14ac:dyDescent="0.25">
      <c r="B23" s="512"/>
      <c r="C23" s="513"/>
      <c r="D23" s="513"/>
      <c r="E23" s="513"/>
      <c r="F23" s="513"/>
      <c r="G23" s="513"/>
      <c r="H23" s="513"/>
      <c r="I23" s="513"/>
      <c r="J23" s="514"/>
    </row>
    <row r="24" spans="2:10" ht="14.85" customHeight="1" x14ac:dyDescent="0.25">
      <c r="B24" s="329"/>
      <c r="C24" t="s">
        <v>678</v>
      </c>
      <c r="J24" s="330"/>
    </row>
    <row r="25" spans="2:10" ht="14.85" customHeight="1" x14ac:dyDescent="0.25">
      <c r="B25" s="329"/>
      <c r="C25" t="s">
        <v>676</v>
      </c>
      <c r="J25" s="330"/>
    </row>
    <row r="26" spans="2:10" ht="14.85" customHeight="1" x14ac:dyDescent="0.25">
      <c r="B26" s="329"/>
      <c r="J26" s="330"/>
    </row>
    <row r="27" spans="2:10" x14ac:dyDescent="0.25">
      <c r="B27" s="329"/>
      <c r="J27" s="330"/>
    </row>
    <row r="28" spans="2:10" x14ac:dyDescent="0.25">
      <c r="B28" s="329"/>
      <c r="J28" s="330"/>
    </row>
    <row r="29" spans="2:10" x14ac:dyDescent="0.25">
      <c r="B29" s="329"/>
      <c r="J29" s="330"/>
    </row>
    <row r="30" spans="2:10" x14ac:dyDescent="0.25">
      <c r="B30" s="329"/>
      <c r="J30" s="330"/>
    </row>
    <row r="31" spans="2:10" x14ac:dyDescent="0.25">
      <c r="B31" s="329"/>
      <c r="J31" s="330"/>
    </row>
    <row r="32" spans="2:10" x14ac:dyDescent="0.25">
      <c r="B32" s="329"/>
      <c r="J32" s="330"/>
    </row>
    <row r="33" spans="2:22" x14ac:dyDescent="0.25">
      <c r="B33" s="329"/>
      <c r="J33" s="330"/>
    </row>
    <row r="34" spans="2:22" x14ac:dyDescent="0.25">
      <c r="B34" s="329"/>
      <c r="J34" s="330"/>
    </row>
    <row r="35" spans="2:22" x14ac:dyDescent="0.25">
      <c r="B35" s="329"/>
      <c r="J35" s="330"/>
    </row>
    <row r="36" spans="2:22" x14ac:dyDescent="0.25">
      <c r="B36" s="329"/>
      <c r="J36" s="330"/>
    </row>
    <row r="37" spans="2:22" x14ac:dyDescent="0.25">
      <c r="B37" s="329"/>
      <c r="J37" s="330"/>
    </row>
    <row r="38" spans="2:22" x14ac:dyDescent="0.25">
      <c r="B38" s="329"/>
      <c r="C38" t="s">
        <v>680</v>
      </c>
      <c r="J38" s="330"/>
    </row>
    <row r="39" spans="2:22" x14ac:dyDescent="0.25">
      <c r="B39" s="329"/>
      <c r="C39" t="s">
        <v>679</v>
      </c>
      <c r="J39" s="330"/>
    </row>
    <row r="40" spans="2:22" x14ac:dyDescent="0.25">
      <c r="B40" s="331"/>
      <c r="C40" s="332"/>
      <c r="D40" s="332"/>
      <c r="E40" s="332"/>
      <c r="F40" s="332"/>
      <c r="G40" s="332"/>
      <c r="H40" s="332"/>
      <c r="I40" s="332"/>
      <c r="J40" s="333"/>
    </row>
    <row r="42" spans="2:22" x14ac:dyDescent="0.25">
      <c r="B42" s="512"/>
      <c r="C42" s="513"/>
      <c r="D42" s="513"/>
      <c r="E42" s="513"/>
      <c r="F42" s="513"/>
      <c r="G42" s="513"/>
      <c r="H42" s="513"/>
      <c r="I42" s="513"/>
      <c r="J42" s="513"/>
      <c r="K42" s="514"/>
      <c r="V42" s="514"/>
    </row>
    <row r="43" spans="2:22" x14ac:dyDescent="0.25">
      <c r="B43" s="329"/>
      <c r="C43" t="s">
        <v>681</v>
      </c>
      <c r="K43" s="330"/>
      <c r="V43" s="330"/>
    </row>
    <row r="44" spans="2:22" x14ac:dyDescent="0.25">
      <c r="B44" s="329"/>
      <c r="K44" s="330"/>
      <c r="V44" s="330"/>
    </row>
    <row r="45" spans="2:22" x14ac:dyDescent="0.25">
      <c r="B45" s="329"/>
      <c r="C45" t="s">
        <v>677</v>
      </c>
      <c r="K45" s="330"/>
      <c r="V45" s="330"/>
    </row>
    <row r="46" spans="2:22" x14ac:dyDescent="0.25">
      <c r="B46" s="329"/>
      <c r="K46" s="330"/>
      <c r="V46" s="330"/>
    </row>
    <row r="47" spans="2:22" x14ac:dyDescent="0.25">
      <c r="B47" s="329"/>
      <c r="K47" s="330"/>
      <c r="V47" s="330"/>
    </row>
    <row r="48" spans="2:22" x14ac:dyDescent="0.25">
      <c r="B48" s="329"/>
      <c r="K48" s="330"/>
      <c r="V48" s="330"/>
    </row>
    <row r="49" spans="2:22" x14ac:dyDescent="0.25">
      <c r="B49" s="329"/>
      <c r="K49" s="330"/>
      <c r="V49" s="330"/>
    </row>
    <row r="50" spans="2:22" x14ac:dyDescent="0.25">
      <c r="B50" s="329"/>
      <c r="K50" s="330"/>
      <c r="V50" s="330"/>
    </row>
    <row r="51" spans="2:22" x14ac:dyDescent="0.25">
      <c r="B51" s="329"/>
      <c r="K51" s="330"/>
      <c r="V51" s="330"/>
    </row>
    <row r="52" spans="2:22" x14ac:dyDescent="0.25">
      <c r="B52" s="329"/>
      <c r="K52" s="330"/>
      <c r="V52" s="330"/>
    </row>
    <row r="53" spans="2:22" x14ac:dyDescent="0.25">
      <c r="B53" s="329"/>
      <c r="K53" s="330"/>
      <c r="V53" s="330"/>
    </row>
    <row r="54" spans="2:22" x14ac:dyDescent="0.25">
      <c r="B54" s="329"/>
      <c r="K54" s="330"/>
      <c r="V54" s="330"/>
    </row>
    <row r="55" spans="2:22" x14ac:dyDescent="0.25">
      <c r="B55" s="329"/>
      <c r="K55" s="330"/>
      <c r="V55" s="330"/>
    </row>
    <row r="56" spans="2:22" x14ac:dyDescent="0.25">
      <c r="B56" s="329"/>
      <c r="K56" s="330"/>
      <c r="V56" s="330"/>
    </row>
    <row r="57" spans="2:22" x14ac:dyDescent="0.25">
      <c r="B57" s="329"/>
      <c r="K57" s="330"/>
      <c r="V57" s="330"/>
    </row>
    <row r="58" spans="2:22" x14ac:dyDescent="0.25">
      <c r="B58" s="329"/>
      <c r="K58" s="330"/>
      <c r="V58" s="330"/>
    </row>
    <row r="59" spans="2:22" x14ac:dyDescent="0.25">
      <c r="B59" s="329"/>
      <c r="K59" s="330"/>
      <c r="V59" s="330"/>
    </row>
    <row r="60" spans="2:22" x14ac:dyDescent="0.25">
      <c r="B60" s="329"/>
      <c r="K60" s="330"/>
      <c r="V60" s="333"/>
    </row>
    <row r="61" spans="2:22" x14ac:dyDescent="0.25">
      <c r="B61" s="331"/>
      <c r="C61" s="332"/>
      <c r="D61" s="332"/>
      <c r="E61" s="332"/>
      <c r="F61" s="332"/>
      <c r="G61" s="332"/>
      <c r="H61" s="332"/>
      <c r="I61" s="332"/>
      <c r="J61" s="332"/>
      <c r="K61" s="333"/>
    </row>
    <row r="62" spans="2:22" x14ac:dyDescent="0.25">
      <c r="V62" s="514"/>
    </row>
    <row r="63" spans="2:22" x14ac:dyDescent="0.25">
      <c r="B63" s="512"/>
      <c r="C63" s="513" t="s">
        <v>683</v>
      </c>
      <c r="D63" s="513"/>
      <c r="E63" s="513"/>
      <c r="F63" s="513"/>
      <c r="G63" s="513"/>
      <c r="H63" s="513"/>
      <c r="I63" s="513"/>
      <c r="J63" s="513"/>
      <c r="K63" s="514"/>
      <c r="V63" s="330"/>
    </row>
    <row r="64" spans="2:22" x14ac:dyDescent="0.25">
      <c r="B64" s="329"/>
      <c r="C64" t="s">
        <v>682</v>
      </c>
      <c r="K64" s="330"/>
      <c r="V64" s="333"/>
    </row>
    <row r="65" spans="2:11" x14ac:dyDescent="0.25">
      <c r="B65" s="329"/>
      <c r="K65" s="330"/>
    </row>
    <row r="66" spans="2:11" x14ac:dyDescent="0.25">
      <c r="B66" s="329"/>
      <c r="C66" t="s">
        <v>685</v>
      </c>
      <c r="K66" s="330"/>
    </row>
    <row r="67" spans="2:11" x14ac:dyDescent="0.25">
      <c r="B67" s="329"/>
      <c r="C67" t="s">
        <v>684</v>
      </c>
      <c r="K67" s="330"/>
    </row>
    <row r="68" spans="2:11" x14ac:dyDescent="0.25">
      <c r="B68" s="329"/>
      <c r="K68" s="330"/>
    </row>
    <row r="69" spans="2:11" x14ac:dyDescent="0.25">
      <c r="B69" s="329"/>
      <c r="K69" s="330"/>
    </row>
    <row r="70" spans="2:11" x14ac:dyDescent="0.25">
      <c r="B70" s="329"/>
      <c r="K70" s="330"/>
    </row>
    <row r="71" spans="2:11" x14ac:dyDescent="0.25">
      <c r="B71" s="329"/>
      <c r="K71" s="330"/>
    </row>
    <row r="72" spans="2:11" x14ac:dyDescent="0.25">
      <c r="B72" s="329"/>
      <c r="K72" s="330"/>
    </row>
    <row r="73" spans="2:11" x14ac:dyDescent="0.25">
      <c r="B73" s="329"/>
      <c r="K73" s="330"/>
    </row>
    <row r="74" spans="2:11" x14ac:dyDescent="0.25">
      <c r="B74" s="329"/>
      <c r="K74" s="330"/>
    </row>
    <row r="75" spans="2:11" x14ac:dyDescent="0.25">
      <c r="B75" s="329"/>
      <c r="K75" s="330"/>
    </row>
    <row r="76" spans="2:11" x14ac:dyDescent="0.25">
      <c r="B76" s="329"/>
      <c r="K76" s="330"/>
    </row>
    <row r="77" spans="2:11" x14ac:dyDescent="0.25">
      <c r="B77" s="329"/>
      <c r="K77" s="330"/>
    </row>
    <row r="78" spans="2:11" x14ac:dyDescent="0.25">
      <c r="B78" s="329"/>
      <c r="K78" s="330"/>
    </row>
    <row r="79" spans="2:11" x14ac:dyDescent="0.25">
      <c r="B79" s="329"/>
      <c r="K79" s="330"/>
    </row>
    <row r="80" spans="2:11" x14ac:dyDescent="0.25">
      <c r="B80" s="329"/>
      <c r="K80" s="330"/>
    </row>
    <row r="81" spans="2:11" x14ac:dyDescent="0.25">
      <c r="B81" s="331"/>
      <c r="C81" s="332"/>
      <c r="D81" s="332"/>
      <c r="E81" s="332"/>
      <c r="F81" s="332"/>
      <c r="G81" s="332"/>
      <c r="H81" s="332"/>
      <c r="I81" s="332"/>
      <c r="J81" s="332"/>
      <c r="K81" s="333"/>
    </row>
    <row r="83" spans="2:11" x14ac:dyDescent="0.25">
      <c r="B83" s="512"/>
      <c r="C83" s="513"/>
      <c r="D83" s="513"/>
      <c r="E83" s="513"/>
      <c r="F83" s="513"/>
      <c r="G83" s="513"/>
      <c r="H83" s="513"/>
      <c r="I83" s="513"/>
      <c r="J83" s="513"/>
      <c r="K83" s="514"/>
    </row>
    <row r="84" spans="2:11" x14ac:dyDescent="0.25">
      <c r="B84" s="329"/>
      <c r="C84" t="s">
        <v>688</v>
      </c>
      <c r="K84" s="330"/>
    </row>
    <row r="85" spans="2:11" x14ac:dyDescent="0.25">
      <c r="B85" s="331"/>
      <c r="C85" s="332"/>
      <c r="D85" s="332"/>
      <c r="E85" s="332"/>
      <c r="F85" s="332"/>
      <c r="G85" s="332"/>
      <c r="H85" s="332"/>
      <c r="I85" s="332"/>
      <c r="J85" s="332"/>
      <c r="K85" s="333"/>
    </row>
  </sheetData>
  <sheetProtection algorithmName="SHA-512" hashValue="rY0kqMP3MbOgUPzkmO9Mxr3vg4HtTlRuGkNYRiGJxcLcIVkWLaGqTh0qB54H5XgB0EAhdTe50bbn6xmEcze7ZQ==" saltValue="W36yyUe78RYlzdmqIC+aJA==" spinCount="100000" sheet="1" objects="1" scenarios="1"/>
  <mergeCells count="3">
    <mergeCell ref="C17:D17"/>
    <mergeCell ref="B1:G1"/>
    <mergeCell ref="C13:F15"/>
  </mergeCells>
  <phoneticPr fontId="1"/>
  <hyperlinks>
    <hyperlink ref="C13" r:id="rId1" xr:uid="{E80150F9-CA45-4D40-9738-90D2F413B0B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1" r:id="rId5" name="Button 7">
              <controlPr defaultSize="0" print="0" autoFill="0" autoPict="0" macro="[0]!ライセンスキー入力フォーム表示">
                <anchor moveWithCells="1" sizeWithCells="1">
                  <from>
                    <xdr:col>2</xdr:col>
                    <xdr:colOff>123825</xdr:colOff>
                    <xdr:row>1</xdr:row>
                    <xdr:rowOff>180975</xdr:rowOff>
                  </from>
                  <to>
                    <xdr:col>5</xdr:col>
                    <xdr:colOff>447675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2">
    <tabColor rgb="FFC5D9F1"/>
  </sheetPr>
  <dimension ref="A1:W38"/>
  <sheetViews>
    <sheetView showGridLines="0" showRowColHeaders="0" zoomScale="85" zoomScaleNormal="85" workbookViewId="0">
      <selection activeCell="Y9" sqref="Y9"/>
    </sheetView>
  </sheetViews>
  <sheetFormatPr defaultColWidth="9" defaultRowHeight="19.5" customHeight="1" x14ac:dyDescent="0.25"/>
  <cols>
    <col min="1" max="1" width="1.1328125" style="284" customWidth="1"/>
    <col min="2" max="2" width="10.3984375" style="284" customWidth="1"/>
    <col min="3" max="3" width="4.73046875" style="284" customWidth="1"/>
    <col min="4" max="5" width="12.3984375" style="284" customWidth="1"/>
    <col min="6" max="6" width="1.73046875" style="284" customWidth="1"/>
    <col min="7" max="7" width="10.3984375" style="284" customWidth="1"/>
    <col min="8" max="8" width="4.73046875" style="284" customWidth="1"/>
    <col min="9" max="10" width="12.3984375" style="284" customWidth="1"/>
    <col min="11" max="11" width="1.265625" style="284" customWidth="1"/>
    <col min="12" max="12" width="4.59765625" style="284" customWidth="1"/>
    <col min="13" max="13" width="2.59765625" style="284" customWidth="1"/>
    <col min="14" max="14" width="3.86328125" style="284" customWidth="1"/>
    <col min="15" max="16" width="10.3984375" style="284" customWidth="1"/>
    <col min="17" max="17" width="10.3984375" style="340" customWidth="1"/>
    <col min="18" max="18" width="10.3984375" style="340" hidden="1" customWidth="1"/>
    <col min="19" max="20" width="10.3984375" style="340" customWidth="1"/>
    <col min="21" max="21" width="10.3984375" style="340" hidden="1" customWidth="1"/>
    <col min="22" max="23" width="10.3984375" style="340" customWidth="1"/>
    <col min="24" max="16384" width="9" style="284"/>
  </cols>
  <sheetData>
    <row r="1" spans="1:23" ht="19.5" customHeight="1" x14ac:dyDescent="0.25">
      <c r="B1" s="283" t="s">
        <v>549</v>
      </c>
      <c r="C1" s="284" t="s">
        <v>560</v>
      </c>
      <c r="N1" s="283" t="s">
        <v>550</v>
      </c>
    </row>
    <row r="2" spans="1:23" ht="16.5" customHeight="1" thickBot="1" x14ac:dyDescent="0.3">
      <c r="B2" s="283"/>
      <c r="G2" s="283"/>
      <c r="N2" s="283"/>
    </row>
    <row r="3" spans="1:23" ht="16.5" customHeight="1" x14ac:dyDescent="0.25">
      <c r="A3" s="294"/>
      <c r="B3" s="295" t="s">
        <v>500</v>
      </c>
      <c r="C3" s="296"/>
      <c r="D3" s="296"/>
      <c r="E3" s="296"/>
      <c r="F3" s="296"/>
      <c r="G3" s="295"/>
      <c r="H3" s="296"/>
      <c r="I3" s="296"/>
      <c r="J3" s="296"/>
      <c r="K3" s="297"/>
      <c r="N3" s="339" t="s">
        <v>551</v>
      </c>
      <c r="O3" s="339" t="s">
        <v>552</v>
      </c>
      <c r="P3" s="339" t="s">
        <v>553</v>
      </c>
      <c r="Q3" s="460" t="s">
        <v>554</v>
      </c>
      <c r="R3" s="460" t="s">
        <v>565</v>
      </c>
      <c r="S3" s="461" t="s">
        <v>555</v>
      </c>
      <c r="T3" s="460" t="s">
        <v>556</v>
      </c>
      <c r="U3" s="460" t="s">
        <v>566</v>
      </c>
      <c r="V3" s="460" t="s">
        <v>557</v>
      </c>
      <c r="W3" s="460" t="s">
        <v>558</v>
      </c>
    </row>
    <row r="4" spans="1:23" ht="16.5" customHeight="1" x14ac:dyDescent="0.25">
      <c r="A4" s="298"/>
      <c r="B4" s="285" t="s">
        <v>544</v>
      </c>
      <c r="C4" s="285" t="s">
        <v>496</v>
      </c>
      <c r="D4" s="285" t="s">
        <v>497</v>
      </c>
      <c r="E4" s="285" t="s">
        <v>515</v>
      </c>
      <c r="G4" s="285" t="s">
        <v>545</v>
      </c>
      <c r="H4" s="285" t="s">
        <v>496</v>
      </c>
      <c r="I4" s="285" t="s">
        <v>497</v>
      </c>
      <c r="J4" s="285" t="s">
        <v>515</v>
      </c>
      <c r="K4" s="299"/>
      <c r="N4" s="285">
        <v>1</v>
      </c>
      <c r="O4" s="543" t="str">
        <f ca="1">受給者情報!D5</f>
        <v/>
      </c>
      <c r="P4" s="543" t="str">
        <f ca="1">受給者情報!E5</f>
        <v/>
      </c>
      <c r="Q4" s="451">
        <f ca="1">SUM(INDIRECT("data3!AH11:AX11"))</f>
        <v>0</v>
      </c>
      <c r="R4" s="451">
        <f ca="1">INDIRECT("data3!CV11")</f>
        <v>0</v>
      </c>
      <c r="S4" s="451">
        <f ca="1">SUM(INDIRECT("data3!CJ11:CZ11"))</f>
        <v>0</v>
      </c>
      <c r="T4" s="451">
        <f ca="1">INDIRECT("data4!EE11")</f>
        <v>0</v>
      </c>
      <c r="U4" s="286">
        <f ca="1">MIN(T4,R4)</f>
        <v>0</v>
      </c>
      <c r="V4" s="286">
        <f ca="1">INDIRECT("data4!EF11")</f>
        <v>0</v>
      </c>
      <c r="W4" s="286">
        <f ca="1">S4-T4+V4</f>
        <v>0</v>
      </c>
    </row>
    <row r="5" spans="1:23" ht="16.5" customHeight="1" x14ac:dyDescent="0.25">
      <c r="A5" s="298"/>
      <c r="B5" s="285" t="s">
        <v>498</v>
      </c>
      <c r="C5" s="285">
        <f ca="1">SUM(C13:C18)</f>
        <v>0</v>
      </c>
      <c r="D5" s="286">
        <f ca="1">SUM(D13:D18)</f>
        <v>0</v>
      </c>
      <c r="E5" s="286">
        <f ca="1">SUM(E13:E18)</f>
        <v>0</v>
      </c>
      <c r="G5" s="285" t="s">
        <v>498</v>
      </c>
      <c r="H5" s="285">
        <f ca="1">SUM(H13:H18)</f>
        <v>0</v>
      </c>
      <c r="I5" s="286">
        <f ca="1">SUM(I13:I18)</f>
        <v>0</v>
      </c>
      <c r="J5" s="286">
        <f ca="1">SUM(J13:J18)</f>
        <v>0</v>
      </c>
      <c r="K5" s="300"/>
      <c r="N5" s="285">
        <v>2</v>
      </c>
      <c r="O5" s="543" t="str">
        <f ca="1">受給者情報!D6</f>
        <v/>
      </c>
      <c r="P5" s="543" t="str">
        <f ca="1">受給者情報!E6</f>
        <v/>
      </c>
      <c r="Q5" s="451">
        <f ca="1">SUM(INDIRECT("data3!AH12:AX12"))</f>
        <v>0</v>
      </c>
      <c r="R5" s="451">
        <f ca="1">INDIRECT("data3!CV12")</f>
        <v>0</v>
      </c>
      <c r="S5" s="451">
        <f ca="1">SUM(INDIRECT("data3!CJ12:CZ12"))</f>
        <v>0</v>
      </c>
      <c r="T5" s="451">
        <f ca="1">INDIRECT("data4!EE12")</f>
        <v>0</v>
      </c>
      <c r="U5" s="286">
        <f t="shared" ref="U5:U33" ca="1" si="0">MIN(T5,R5)</f>
        <v>0</v>
      </c>
      <c r="V5" s="286">
        <f ca="1">INDIRECT("data4!EF12")</f>
        <v>0</v>
      </c>
      <c r="W5" s="286">
        <f t="shared" ref="W5:W33" ca="1" si="1">S5-T5+V5</f>
        <v>0</v>
      </c>
    </row>
    <row r="6" spans="1:23" ht="16.5" customHeight="1" thickBot="1" x14ac:dyDescent="0.3">
      <c r="A6" s="298"/>
      <c r="B6" s="285" t="s">
        <v>499</v>
      </c>
      <c r="C6" s="285">
        <f ca="1">SUM(C19:C24)</f>
        <v>0</v>
      </c>
      <c r="D6" s="286">
        <f ca="1">SUM(D19:D24)</f>
        <v>0</v>
      </c>
      <c r="E6" s="286">
        <f ca="1">SUM(E19:E24)</f>
        <v>0</v>
      </c>
      <c r="G6" s="285" t="s">
        <v>499</v>
      </c>
      <c r="H6" s="285">
        <f ca="1">SUM(H19:H24)</f>
        <v>0</v>
      </c>
      <c r="I6" s="286">
        <f ca="1">SUM(I19:I24)</f>
        <v>0</v>
      </c>
      <c r="J6" s="286">
        <f ca="1">SUM(J19:J24)</f>
        <v>0</v>
      </c>
      <c r="K6" s="300"/>
      <c r="N6" s="285">
        <v>3</v>
      </c>
      <c r="O6" s="543" t="str">
        <f ca="1">受給者情報!D7</f>
        <v/>
      </c>
      <c r="P6" s="543" t="str">
        <f ca="1">受給者情報!E7</f>
        <v/>
      </c>
      <c r="Q6" s="451">
        <f ca="1">SUM(INDIRECT("data3!AH13:AX13"))</f>
        <v>0</v>
      </c>
      <c r="R6" s="451">
        <f ca="1">INDIRECT("data3!CV13")</f>
        <v>0</v>
      </c>
      <c r="S6" s="451">
        <f ca="1">SUM(INDIRECT("data3!CJ13:CZ13"))</f>
        <v>0</v>
      </c>
      <c r="T6" s="451">
        <f ca="1">INDIRECT("data4!EE13")</f>
        <v>0</v>
      </c>
      <c r="U6" s="286">
        <f t="shared" ca="1" si="0"/>
        <v>0</v>
      </c>
      <c r="V6" s="286">
        <f ca="1">INDIRECT("data4!EF13")</f>
        <v>0</v>
      </c>
      <c r="W6" s="286">
        <f t="shared" ca="1" si="1"/>
        <v>0</v>
      </c>
    </row>
    <row r="7" spans="1:23" ht="16.5" customHeight="1" thickBot="1" x14ac:dyDescent="0.3">
      <c r="A7" s="298"/>
      <c r="B7" s="287" t="s">
        <v>170</v>
      </c>
      <c r="C7" s="288"/>
      <c r="D7" s="289">
        <f ca="1">SUM(D5:D6)</f>
        <v>0</v>
      </c>
      <c r="E7" s="289">
        <f ca="1">SUM(E5:E6)</f>
        <v>0</v>
      </c>
      <c r="G7" s="287" t="s">
        <v>170</v>
      </c>
      <c r="H7" s="288"/>
      <c r="I7" s="289">
        <f ca="1">SUM(I5:I6)</f>
        <v>0</v>
      </c>
      <c r="J7" s="289">
        <f ca="1">SUM(J5:J6)</f>
        <v>0</v>
      </c>
      <c r="K7" s="300"/>
      <c r="N7" s="285">
        <v>4</v>
      </c>
      <c r="O7" s="543" t="str">
        <f ca="1">受給者情報!D8</f>
        <v/>
      </c>
      <c r="P7" s="543" t="str">
        <f ca="1">受給者情報!E8</f>
        <v/>
      </c>
      <c r="Q7" s="451">
        <f ca="1">SUM(INDIRECT("data3!AH14:AX14"))</f>
        <v>0</v>
      </c>
      <c r="R7" s="451">
        <f ca="1">INDIRECT("data3!CV14")</f>
        <v>0</v>
      </c>
      <c r="S7" s="451">
        <f ca="1">SUM(INDIRECT("data3!CJ14:CZ14"))</f>
        <v>0</v>
      </c>
      <c r="T7" s="451">
        <f ca="1">INDIRECT("data4!EE14")</f>
        <v>0</v>
      </c>
      <c r="U7" s="286">
        <f t="shared" ca="1" si="0"/>
        <v>0</v>
      </c>
      <c r="V7" s="286">
        <f ca="1">INDIRECT("data4!EF14")</f>
        <v>0</v>
      </c>
      <c r="W7" s="286">
        <f t="shared" ca="1" si="1"/>
        <v>0</v>
      </c>
    </row>
    <row r="8" spans="1:23" ht="16.5" customHeight="1" thickBot="1" x14ac:dyDescent="0.3">
      <c r="A8" s="301"/>
      <c r="B8" s="302"/>
      <c r="C8" s="302"/>
      <c r="D8" s="302"/>
      <c r="E8" s="302"/>
      <c r="F8" s="302"/>
      <c r="G8" s="302"/>
      <c r="H8" s="302"/>
      <c r="I8" s="302"/>
      <c r="J8" s="302"/>
      <c r="K8" s="303"/>
      <c r="N8" s="285">
        <v>5</v>
      </c>
      <c r="O8" s="543" t="str">
        <f ca="1">受給者情報!D9</f>
        <v/>
      </c>
      <c r="P8" s="543" t="str">
        <f ca="1">受給者情報!E9</f>
        <v/>
      </c>
      <c r="Q8" s="451">
        <f ca="1">SUM(INDIRECT("data3!AH15:AX15"))</f>
        <v>0</v>
      </c>
      <c r="R8" s="451">
        <f ca="1">INDIRECT("data3!CV15")</f>
        <v>0</v>
      </c>
      <c r="S8" s="451">
        <f ca="1">SUM(INDIRECT("data3!CJ15:CZ15"))</f>
        <v>0</v>
      </c>
      <c r="T8" s="451">
        <f ca="1">INDIRECT("data4!EE15")</f>
        <v>0</v>
      </c>
      <c r="U8" s="286">
        <f t="shared" ca="1" si="0"/>
        <v>0</v>
      </c>
      <c r="V8" s="286">
        <f ca="1">INDIRECT("data4!EF15")</f>
        <v>0</v>
      </c>
      <c r="W8" s="286">
        <f t="shared" ca="1" si="1"/>
        <v>0</v>
      </c>
    </row>
    <row r="9" spans="1:23" ht="16.5" customHeight="1" x14ac:dyDescent="0.25">
      <c r="N9" s="285">
        <v>6</v>
      </c>
      <c r="O9" s="543" t="str">
        <f ca="1">受給者情報!D10</f>
        <v/>
      </c>
      <c r="P9" s="543" t="str">
        <f ca="1">受給者情報!E10</f>
        <v/>
      </c>
      <c r="Q9" s="451">
        <f ca="1">SUM(INDIRECT("data3!AH16:AX16"))</f>
        <v>0</v>
      </c>
      <c r="R9" s="451">
        <f ca="1">INDIRECT("data3!CV16")</f>
        <v>0</v>
      </c>
      <c r="S9" s="451">
        <f ca="1">SUM(INDIRECT("data3!CJ16:CZ16"))</f>
        <v>0</v>
      </c>
      <c r="T9" s="451">
        <f ca="1">INDIRECT("data4!EE16")</f>
        <v>0</v>
      </c>
      <c r="U9" s="286">
        <f t="shared" ca="1" si="0"/>
        <v>0</v>
      </c>
      <c r="V9" s="286">
        <f ca="1">INDIRECT("data4!EF16")</f>
        <v>0</v>
      </c>
      <c r="W9" s="286">
        <f t="shared" ca="1" si="1"/>
        <v>0</v>
      </c>
    </row>
    <row r="10" spans="1:23" ht="19.5" customHeight="1" thickBot="1" x14ac:dyDescent="0.3">
      <c r="B10" s="283"/>
      <c r="G10" s="283"/>
      <c r="N10" s="285">
        <v>7</v>
      </c>
      <c r="O10" s="543" t="str">
        <f ca="1">受給者情報!D11</f>
        <v/>
      </c>
      <c r="P10" s="543" t="str">
        <f ca="1">受給者情報!E11</f>
        <v/>
      </c>
      <c r="Q10" s="451">
        <f ca="1">SUM(INDIRECT("data3!AH17:AX17"))</f>
        <v>0</v>
      </c>
      <c r="R10" s="451">
        <f ca="1">INDIRECT("data3!CV17")</f>
        <v>0</v>
      </c>
      <c r="S10" s="451">
        <f ca="1">SUM(INDIRECT("data3!CJ17:CZ17"))</f>
        <v>0</v>
      </c>
      <c r="T10" s="451">
        <f ca="1">INDIRECT("data4!EE17")</f>
        <v>0</v>
      </c>
      <c r="U10" s="286">
        <f t="shared" ca="1" si="0"/>
        <v>0</v>
      </c>
      <c r="V10" s="286">
        <f ca="1">INDIRECT("data4!EF17")</f>
        <v>0</v>
      </c>
      <c r="W10" s="286">
        <f t="shared" ca="1" si="1"/>
        <v>0</v>
      </c>
    </row>
    <row r="11" spans="1:23" ht="19.5" customHeight="1" x14ac:dyDescent="0.25">
      <c r="A11" s="294"/>
      <c r="B11" s="295" t="s">
        <v>501</v>
      </c>
      <c r="C11" s="296"/>
      <c r="D11" s="296"/>
      <c r="E11" s="296"/>
      <c r="F11" s="296"/>
      <c r="G11" s="296"/>
      <c r="H11" s="296"/>
      <c r="I11" s="296"/>
      <c r="J11" s="296"/>
      <c r="K11" s="297"/>
      <c r="N11" s="285">
        <v>8</v>
      </c>
      <c r="O11" s="543" t="str">
        <f ca="1">受給者情報!D12</f>
        <v/>
      </c>
      <c r="P11" s="543" t="str">
        <f ca="1">受給者情報!E12</f>
        <v/>
      </c>
      <c r="Q11" s="451">
        <f ca="1">SUM(INDIRECT("data3!AH18:AX18"))</f>
        <v>0</v>
      </c>
      <c r="R11" s="451">
        <f ca="1">INDIRECT("data3!CV18")</f>
        <v>0</v>
      </c>
      <c r="S11" s="451">
        <f ca="1">SUM(INDIRECT("data3!CJ18:CZ18"))</f>
        <v>0</v>
      </c>
      <c r="T11" s="451">
        <f ca="1">INDIRECT("data4!EE18")</f>
        <v>0</v>
      </c>
      <c r="U11" s="286">
        <f t="shared" ca="1" si="0"/>
        <v>0</v>
      </c>
      <c r="V11" s="286">
        <f ca="1">INDIRECT("data4!EF18")</f>
        <v>0</v>
      </c>
      <c r="W11" s="286">
        <f t="shared" ca="1" si="1"/>
        <v>0</v>
      </c>
    </row>
    <row r="12" spans="1:23" ht="19.5" customHeight="1" x14ac:dyDescent="0.25">
      <c r="A12" s="298"/>
      <c r="B12" s="285" t="s">
        <v>544</v>
      </c>
      <c r="C12" s="285" t="s">
        <v>496</v>
      </c>
      <c r="D12" s="285" t="s">
        <v>497</v>
      </c>
      <c r="E12" s="285" t="s">
        <v>515</v>
      </c>
      <c r="G12" s="285" t="s">
        <v>545</v>
      </c>
      <c r="H12" s="285" t="s">
        <v>496</v>
      </c>
      <c r="I12" s="285" t="s">
        <v>497</v>
      </c>
      <c r="J12" s="285" t="s">
        <v>515</v>
      </c>
      <c r="K12" s="299"/>
      <c r="N12" s="285">
        <v>9</v>
      </c>
      <c r="O12" s="543" t="str">
        <f ca="1">受給者情報!D13</f>
        <v/>
      </c>
      <c r="P12" s="543" t="str">
        <f ca="1">受給者情報!E13</f>
        <v/>
      </c>
      <c r="Q12" s="451">
        <f ca="1">SUM(INDIRECT("data3!AH19:AX19"))</f>
        <v>0</v>
      </c>
      <c r="R12" s="451">
        <f ca="1">INDIRECT("data3!CV19")</f>
        <v>0</v>
      </c>
      <c r="S12" s="451">
        <f ca="1">SUM(INDIRECT("data3!CJ19:CZ19"))</f>
        <v>0</v>
      </c>
      <c r="T12" s="451">
        <f ca="1">INDIRECT("data4!EE19")</f>
        <v>0</v>
      </c>
      <c r="U12" s="286">
        <f t="shared" ca="1" si="0"/>
        <v>0</v>
      </c>
      <c r="V12" s="286">
        <f ca="1">INDIRECT("data4!EF19")</f>
        <v>0</v>
      </c>
      <c r="W12" s="286">
        <f t="shared" ca="1" si="1"/>
        <v>0</v>
      </c>
    </row>
    <row r="13" spans="1:23" ht="19.5" customHeight="1" x14ac:dyDescent="0.25">
      <c r="A13" s="298"/>
      <c r="B13" s="285" t="s">
        <v>484</v>
      </c>
      <c r="C13" s="285">
        <f ca="1">data3!AH43</f>
        <v>0</v>
      </c>
      <c r="D13" s="286">
        <f ca="1">data3!AH42</f>
        <v>0</v>
      </c>
      <c r="E13" s="286">
        <f ca="1">data3!CJ42</f>
        <v>0</v>
      </c>
      <c r="G13" s="285" t="s">
        <v>484</v>
      </c>
      <c r="H13" s="285">
        <f ca="1">data3!R57</f>
        <v>0</v>
      </c>
      <c r="I13" s="286">
        <f ca="1">data3!R44</f>
        <v>0</v>
      </c>
      <c r="J13" s="286">
        <f ca="1">data3!R70</f>
        <v>0</v>
      </c>
      <c r="K13" s="300"/>
      <c r="N13" s="285">
        <v>10</v>
      </c>
      <c r="O13" s="543" t="str">
        <f ca="1">受給者情報!D14</f>
        <v/>
      </c>
      <c r="P13" s="543" t="str">
        <f ca="1">受給者情報!E14</f>
        <v/>
      </c>
      <c r="Q13" s="451">
        <f ca="1">SUM(INDIRECT("data3!AH20:AX20"))</f>
        <v>0</v>
      </c>
      <c r="R13" s="451">
        <f ca="1">INDIRECT("data3!CV20")</f>
        <v>0</v>
      </c>
      <c r="S13" s="451">
        <f ca="1">SUM(INDIRECT("data3!CJ20:CZ20"))</f>
        <v>0</v>
      </c>
      <c r="T13" s="451">
        <f ca="1">INDIRECT("data4!EE20")</f>
        <v>0</v>
      </c>
      <c r="U13" s="286">
        <f t="shared" ca="1" si="0"/>
        <v>0</v>
      </c>
      <c r="V13" s="286">
        <f ca="1">INDIRECT("data4!EF20")</f>
        <v>0</v>
      </c>
      <c r="W13" s="286">
        <f t="shared" ca="1" si="1"/>
        <v>0</v>
      </c>
    </row>
    <row r="14" spans="1:23" ht="19.5" customHeight="1" x14ac:dyDescent="0.25">
      <c r="A14" s="298"/>
      <c r="B14" s="285" t="s">
        <v>485</v>
      </c>
      <c r="C14" s="285">
        <f ca="1">data3!AI43</f>
        <v>0</v>
      </c>
      <c r="D14" s="286">
        <f ca="1">data3!AI42</f>
        <v>0</v>
      </c>
      <c r="E14" s="286">
        <f ca="1">data3!CK42</f>
        <v>0</v>
      </c>
      <c r="G14" s="285" t="s">
        <v>485</v>
      </c>
      <c r="H14" s="285">
        <f ca="1">data3!R58</f>
        <v>0</v>
      </c>
      <c r="I14" s="286">
        <f ca="1">data3!R45</f>
        <v>0</v>
      </c>
      <c r="J14" s="286">
        <f ca="1">data3!R71</f>
        <v>0</v>
      </c>
      <c r="K14" s="300"/>
      <c r="N14" s="285">
        <v>11</v>
      </c>
      <c r="O14" s="543" t="str">
        <f ca="1">受給者情報!D15</f>
        <v/>
      </c>
      <c r="P14" s="543" t="str">
        <f ca="1">受給者情報!E15</f>
        <v/>
      </c>
      <c r="Q14" s="451">
        <f ca="1">SUM(INDIRECT("data3!AH21:AX21"))</f>
        <v>0</v>
      </c>
      <c r="R14" s="451">
        <f ca="1">INDIRECT("data3!CV21")</f>
        <v>0</v>
      </c>
      <c r="S14" s="451">
        <f ca="1">SUM(INDIRECT("data3!CJ21:CZ21"))</f>
        <v>0</v>
      </c>
      <c r="T14" s="451">
        <f ca="1">INDIRECT("data4!EE21")</f>
        <v>0</v>
      </c>
      <c r="U14" s="286">
        <f t="shared" ca="1" si="0"/>
        <v>0</v>
      </c>
      <c r="V14" s="286">
        <f ca="1">INDIRECT("data4!EF21")</f>
        <v>0</v>
      </c>
      <c r="W14" s="286">
        <f t="shared" ca="1" si="1"/>
        <v>0</v>
      </c>
    </row>
    <row r="15" spans="1:23" ht="19.5" customHeight="1" x14ac:dyDescent="0.25">
      <c r="A15" s="298"/>
      <c r="B15" s="285" t="s">
        <v>486</v>
      </c>
      <c r="C15" s="285">
        <f ca="1">data3!AJ43</f>
        <v>0</v>
      </c>
      <c r="D15" s="286">
        <f ca="1">data3!AJ42</f>
        <v>0</v>
      </c>
      <c r="E15" s="286">
        <f ca="1">data3!CL42</f>
        <v>0</v>
      </c>
      <c r="G15" s="285" t="s">
        <v>486</v>
      </c>
      <c r="H15" s="285">
        <f ca="1">data3!R59</f>
        <v>0</v>
      </c>
      <c r="I15" s="286">
        <f ca="1">data3!R46</f>
        <v>0</v>
      </c>
      <c r="J15" s="286">
        <f ca="1">data3!R72</f>
        <v>0</v>
      </c>
      <c r="K15" s="300"/>
      <c r="N15" s="285">
        <v>12</v>
      </c>
      <c r="O15" s="543" t="str">
        <f ca="1">受給者情報!D16</f>
        <v/>
      </c>
      <c r="P15" s="543" t="str">
        <f ca="1">受給者情報!E16</f>
        <v/>
      </c>
      <c r="Q15" s="451">
        <f ca="1">SUM(INDIRECT("data3!AH22:AX22"))</f>
        <v>0</v>
      </c>
      <c r="R15" s="451">
        <f ca="1">INDIRECT("data3!CV22")</f>
        <v>0</v>
      </c>
      <c r="S15" s="451">
        <f ca="1">SUM(INDIRECT("data3!CJ22:CZ22"))</f>
        <v>0</v>
      </c>
      <c r="T15" s="451">
        <f ca="1">INDIRECT("data4!EE22")</f>
        <v>0</v>
      </c>
      <c r="U15" s="286">
        <f t="shared" ca="1" si="0"/>
        <v>0</v>
      </c>
      <c r="V15" s="286">
        <f ca="1">INDIRECT("data4!EF22")</f>
        <v>0</v>
      </c>
      <c r="W15" s="286">
        <f t="shared" ca="1" si="1"/>
        <v>0</v>
      </c>
    </row>
    <row r="16" spans="1:23" ht="19.5" customHeight="1" x14ac:dyDescent="0.25">
      <c r="A16" s="298"/>
      <c r="B16" s="285" t="s">
        <v>487</v>
      </c>
      <c r="C16" s="285">
        <f ca="1">data3!AK43</f>
        <v>0</v>
      </c>
      <c r="D16" s="286">
        <f ca="1">data3!AK42</f>
        <v>0</v>
      </c>
      <c r="E16" s="286">
        <f ca="1">data3!CM42</f>
        <v>0</v>
      </c>
      <c r="G16" s="285" t="s">
        <v>487</v>
      </c>
      <c r="H16" s="285">
        <f ca="1">data3!R60</f>
        <v>0</v>
      </c>
      <c r="I16" s="286">
        <f ca="1">data3!R47</f>
        <v>0</v>
      </c>
      <c r="J16" s="286">
        <f ca="1">data3!R73</f>
        <v>0</v>
      </c>
      <c r="K16" s="300"/>
      <c r="N16" s="285">
        <v>13</v>
      </c>
      <c r="O16" s="543" t="str">
        <f ca="1">受給者情報!D17</f>
        <v/>
      </c>
      <c r="P16" s="543" t="str">
        <f ca="1">受給者情報!E17</f>
        <v/>
      </c>
      <c r="Q16" s="451">
        <f ca="1">SUM(INDIRECT("data3!AH23:AX23"))</f>
        <v>0</v>
      </c>
      <c r="R16" s="451">
        <f ca="1">INDIRECT("data3!CV23")</f>
        <v>0</v>
      </c>
      <c r="S16" s="451">
        <f ca="1">SUM(INDIRECT("data3!CJ23:CZ23"))</f>
        <v>0</v>
      </c>
      <c r="T16" s="451">
        <f ca="1">INDIRECT("data4!EE23")</f>
        <v>0</v>
      </c>
      <c r="U16" s="286">
        <f t="shared" ca="1" si="0"/>
        <v>0</v>
      </c>
      <c r="V16" s="286">
        <f ca="1">INDIRECT("data4!EF23")</f>
        <v>0</v>
      </c>
      <c r="W16" s="286">
        <f t="shared" ca="1" si="1"/>
        <v>0</v>
      </c>
    </row>
    <row r="17" spans="1:23" ht="19.5" customHeight="1" x14ac:dyDescent="0.25">
      <c r="A17" s="298"/>
      <c r="B17" s="285" t="s">
        <v>488</v>
      </c>
      <c r="C17" s="285">
        <f ca="1">data3!AL43</f>
        <v>0</v>
      </c>
      <c r="D17" s="286">
        <f ca="1">data3!AL42</f>
        <v>0</v>
      </c>
      <c r="E17" s="286">
        <f ca="1">data3!CN42</f>
        <v>0</v>
      </c>
      <c r="G17" s="285" t="s">
        <v>488</v>
      </c>
      <c r="H17" s="285">
        <f ca="1">data3!R61</f>
        <v>0</v>
      </c>
      <c r="I17" s="286">
        <f ca="1">data3!R48</f>
        <v>0</v>
      </c>
      <c r="J17" s="286">
        <f ca="1">data3!R74</f>
        <v>0</v>
      </c>
      <c r="K17" s="300"/>
      <c r="N17" s="285">
        <v>14</v>
      </c>
      <c r="O17" s="543" t="str">
        <f ca="1">受給者情報!D18</f>
        <v/>
      </c>
      <c r="P17" s="543" t="str">
        <f ca="1">受給者情報!E18</f>
        <v/>
      </c>
      <c r="Q17" s="451">
        <f ca="1">SUM(INDIRECT("data3!AH24:AX24"))</f>
        <v>0</v>
      </c>
      <c r="R17" s="451">
        <f ca="1">INDIRECT("data3!CV24")</f>
        <v>0</v>
      </c>
      <c r="S17" s="451">
        <f ca="1">SUM(INDIRECT("data3!CJ24:CZ24"))</f>
        <v>0</v>
      </c>
      <c r="T17" s="451">
        <f ca="1">INDIRECT("data4!EE24")</f>
        <v>0</v>
      </c>
      <c r="U17" s="286">
        <f t="shared" ca="1" si="0"/>
        <v>0</v>
      </c>
      <c r="V17" s="286">
        <f ca="1">INDIRECT("data4!EF24")</f>
        <v>0</v>
      </c>
      <c r="W17" s="286">
        <f t="shared" ca="1" si="1"/>
        <v>0</v>
      </c>
    </row>
    <row r="18" spans="1:23" ht="19.5" customHeight="1" x14ac:dyDescent="0.25">
      <c r="A18" s="298"/>
      <c r="B18" s="285" t="s">
        <v>489</v>
      </c>
      <c r="C18" s="285">
        <f ca="1">data3!AM43</f>
        <v>0</v>
      </c>
      <c r="D18" s="286">
        <f ca="1">data3!AM42</f>
        <v>0</v>
      </c>
      <c r="E18" s="286">
        <f ca="1">data3!CO42</f>
        <v>0</v>
      </c>
      <c r="G18" s="285" t="s">
        <v>489</v>
      </c>
      <c r="H18" s="285">
        <f ca="1">data3!R62</f>
        <v>0</v>
      </c>
      <c r="I18" s="286">
        <f ca="1">data3!R49</f>
        <v>0</v>
      </c>
      <c r="J18" s="286">
        <f ca="1">data3!R75</f>
        <v>0</v>
      </c>
      <c r="K18" s="300"/>
      <c r="N18" s="285">
        <v>15</v>
      </c>
      <c r="O18" s="543" t="str">
        <f ca="1">受給者情報!D19</f>
        <v/>
      </c>
      <c r="P18" s="543" t="str">
        <f ca="1">受給者情報!E19</f>
        <v/>
      </c>
      <c r="Q18" s="451">
        <f ca="1">SUM(INDIRECT("data3!AH25:AX25"))</f>
        <v>0</v>
      </c>
      <c r="R18" s="451">
        <f ca="1">INDIRECT("data3!CV25")</f>
        <v>0</v>
      </c>
      <c r="S18" s="451">
        <f ca="1">SUM(INDIRECT("data3!CJ25:CZ25"))</f>
        <v>0</v>
      </c>
      <c r="T18" s="451">
        <f ca="1">INDIRECT("data4!EE25")</f>
        <v>0</v>
      </c>
      <c r="U18" s="286">
        <f t="shared" ca="1" si="0"/>
        <v>0</v>
      </c>
      <c r="V18" s="286">
        <f ca="1">INDIRECT("data4!EF25")</f>
        <v>0</v>
      </c>
      <c r="W18" s="286">
        <f t="shared" ca="1" si="1"/>
        <v>0</v>
      </c>
    </row>
    <row r="19" spans="1:23" ht="19.5" customHeight="1" x14ac:dyDescent="0.25">
      <c r="A19" s="298"/>
      <c r="B19" s="285" t="s">
        <v>490</v>
      </c>
      <c r="C19" s="285">
        <f ca="1">data3!AN43</f>
        <v>0</v>
      </c>
      <c r="D19" s="286">
        <f ca="1">data3!AN42</f>
        <v>0</v>
      </c>
      <c r="E19" s="286">
        <f ca="1">data3!CP42</f>
        <v>0</v>
      </c>
      <c r="G19" s="285" t="s">
        <v>490</v>
      </c>
      <c r="H19" s="285">
        <f ca="1">data3!R63</f>
        <v>0</v>
      </c>
      <c r="I19" s="286">
        <f ca="1">data3!R50</f>
        <v>0</v>
      </c>
      <c r="J19" s="286">
        <f ca="1">data3!R76</f>
        <v>0</v>
      </c>
      <c r="K19" s="300"/>
      <c r="N19" s="285">
        <v>16</v>
      </c>
      <c r="O19" s="543" t="str">
        <f ca="1">受給者情報!H5</f>
        <v/>
      </c>
      <c r="P19" s="543" t="str">
        <f ca="1">受給者情報!I5</f>
        <v/>
      </c>
      <c r="Q19" s="451">
        <f ca="1">SUM(INDIRECT("data3!AH26:AX26"))</f>
        <v>0</v>
      </c>
      <c r="R19" s="451">
        <f ca="1">INDIRECT("data3!CV26")</f>
        <v>0</v>
      </c>
      <c r="S19" s="451">
        <f ca="1">SUM(INDIRECT("data3!CJ26:CZ26"))</f>
        <v>0</v>
      </c>
      <c r="T19" s="451">
        <f ca="1">INDIRECT("data4!EE26")</f>
        <v>0</v>
      </c>
      <c r="U19" s="286">
        <f t="shared" ca="1" si="0"/>
        <v>0</v>
      </c>
      <c r="V19" s="286">
        <f ca="1">INDIRECT("data4!EF26")</f>
        <v>0</v>
      </c>
      <c r="W19" s="286">
        <f t="shared" ca="1" si="1"/>
        <v>0</v>
      </c>
    </row>
    <row r="20" spans="1:23" ht="19.5" customHeight="1" x14ac:dyDescent="0.25">
      <c r="A20" s="298"/>
      <c r="B20" s="285" t="s">
        <v>491</v>
      </c>
      <c r="C20" s="285">
        <f ca="1">data3!AO43</f>
        <v>0</v>
      </c>
      <c r="D20" s="286">
        <f ca="1">data3!AO42</f>
        <v>0</v>
      </c>
      <c r="E20" s="286">
        <f ca="1">data3!CQ42</f>
        <v>0</v>
      </c>
      <c r="G20" s="285" t="s">
        <v>491</v>
      </c>
      <c r="H20" s="285">
        <f ca="1">data3!R64</f>
        <v>0</v>
      </c>
      <c r="I20" s="286">
        <f ca="1">data3!R51</f>
        <v>0</v>
      </c>
      <c r="J20" s="286">
        <f ca="1">data3!R77</f>
        <v>0</v>
      </c>
      <c r="K20" s="300"/>
      <c r="N20" s="285">
        <v>17</v>
      </c>
      <c r="O20" s="543" t="str">
        <f ca="1">受給者情報!H6</f>
        <v/>
      </c>
      <c r="P20" s="543" t="str">
        <f ca="1">受給者情報!I6</f>
        <v/>
      </c>
      <c r="Q20" s="451">
        <f ca="1">SUM(INDIRECT("data3!AH27:AX27"))</f>
        <v>0</v>
      </c>
      <c r="R20" s="451">
        <f ca="1">INDIRECT("data3!CV27")</f>
        <v>0</v>
      </c>
      <c r="S20" s="451">
        <f ca="1">SUM(INDIRECT("data3!CJ27:CZ27"))</f>
        <v>0</v>
      </c>
      <c r="T20" s="451">
        <f ca="1">INDIRECT("data4!EE27")</f>
        <v>0</v>
      </c>
      <c r="U20" s="286">
        <f t="shared" ca="1" si="0"/>
        <v>0</v>
      </c>
      <c r="V20" s="286">
        <f ca="1">INDIRECT("data4!EF27")</f>
        <v>0</v>
      </c>
      <c r="W20" s="286">
        <f t="shared" ca="1" si="1"/>
        <v>0</v>
      </c>
    </row>
    <row r="21" spans="1:23" ht="19.5" customHeight="1" x14ac:dyDescent="0.25">
      <c r="A21" s="298"/>
      <c r="B21" s="285" t="s">
        <v>492</v>
      </c>
      <c r="C21" s="285">
        <f ca="1">data3!AP43</f>
        <v>0</v>
      </c>
      <c r="D21" s="286">
        <f ca="1">data3!AP42</f>
        <v>0</v>
      </c>
      <c r="E21" s="286">
        <f ca="1">data3!CR42</f>
        <v>0</v>
      </c>
      <c r="G21" s="285" t="s">
        <v>492</v>
      </c>
      <c r="H21" s="285">
        <f ca="1">data3!R65</f>
        <v>0</v>
      </c>
      <c r="I21" s="286">
        <f ca="1">data3!R52</f>
        <v>0</v>
      </c>
      <c r="J21" s="286">
        <f ca="1">data3!R78</f>
        <v>0</v>
      </c>
      <c r="K21" s="300"/>
      <c r="N21" s="285">
        <v>18</v>
      </c>
      <c r="O21" s="543" t="str">
        <f ca="1">受給者情報!H7</f>
        <v/>
      </c>
      <c r="P21" s="543" t="str">
        <f ca="1">受給者情報!I7</f>
        <v/>
      </c>
      <c r="Q21" s="451">
        <f ca="1">SUM(INDIRECT("data3!AH28:AX28"))</f>
        <v>0</v>
      </c>
      <c r="R21" s="451">
        <f ca="1">INDIRECT("data3!CV28")</f>
        <v>0</v>
      </c>
      <c r="S21" s="451">
        <f ca="1">SUM(INDIRECT("data3!CJ28:CZ28"))</f>
        <v>0</v>
      </c>
      <c r="T21" s="451">
        <f ca="1">INDIRECT("data4!EE28")</f>
        <v>0</v>
      </c>
      <c r="U21" s="286">
        <f t="shared" ca="1" si="0"/>
        <v>0</v>
      </c>
      <c r="V21" s="286">
        <f ca="1">INDIRECT("data4!EF28")</f>
        <v>0</v>
      </c>
      <c r="W21" s="286">
        <f t="shared" ca="1" si="1"/>
        <v>0</v>
      </c>
    </row>
    <row r="22" spans="1:23" ht="19.5" customHeight="1" x14ac:dyDescent="0.25">
      <c r="A22" s="298"/>
      <c r="B22" s="285" t="s">
        <v>493</v>
      </c>
      <c r="C22" s="285">
        <f ca="1">data3!AQ43</f>
        <v>0</v>
      </c>
      <c r="D22" s="286">
        <f ca="1">data3!AQ42</f>
        <v>0</v>
      </c>
      <c r="E22" s="286">
        <f ca="1">data3!CS42</f>
        <v>0</v>
      </c>
      <c r="G22" s="285" t="s">
        <v>493</v>
      </c>
      <c r="H22" s="285">
        <f ca="1">data3!R66</f>
        <v>0</v>
      </c>
      <c r="I22" s="286">
        <f ca="1">data3!R53</f>
        <v>0</v>
      </c>
      <c r="J22" s="286">
        <f ca="1">data3!R79</f>
        <v>0</v>
      </c>
      <c r="K22" s="300"/>
      <c r="N22" s="285">
        <v>19</v>
      </c>
      <c r="O22" s="543" t="str">
        <f ca="1">受給者情報!H8</f>
        <v/>
      </c>
      <c r="P22" s="543" t="str">
        <f ca="1">受給者情報!I8</f>
        <v/>
      </c>
      <c r="Q22" s="451">
        <f ca="1">SUM(INDIRECT("data3!AH29:AX29"))</f>
        <v>0</v>
      </c>
      <c r="R22" s="451">
        <f ca="1">INDIRECT("data3!CV29")</f>
        <v>0</v>
      </c>
      <c r="S22" s="451">
        <f ca="1">SUM(INDIRECT("data3!CJ29:CZ29"))</f>
        <v>0</v>
      </c>
      <c r="T22" s="451">
        <f ca="1">INDIRECT("data4!EE29")</f>
        <v>0</v>
      </c>
      <c r="U22" s="286">
        <f t="shared" ca="1" si="0"/>
        <v>0</v>
      </c>
      <c r="V22" s="286">
        <f ca="1">INDIRECT("data4!EF29")</f>
        <v>0</v>
      </c>
      <c r="W22" s="286">
        <f t="shared" ca="1" si="1"/>
        <v>0</v>
      </c>
    </row>
    <row r="23" spans="1:23" ht="19.5" customHeight="1" x14ac:dyDescent="0.25">
      <c r="A23" s="298"/>
      <c r="B23" s="285" t="s">
        <v>494</v>
      </c>
      <c r="C23" s="285">
        <f ca="1">data3!AR43</f>
        <v>0</v>
      </c>
      <c r="D23" s="286">
        <f ca="1">data3!AR42</f>
        <v>0</v>
      </c>
      <c r="E23" s="286">
        <f ca="1">data3!CT42</f>
        <v>0</v>
      </c>
      <c r="G23" s="285" t="s">
        <v>494</v>
      </c>
      <c r="H23" s="285">
        <f ca="1">data3!R67</f>
        <v>0</v>
      </c>
      <c r="I23" s="286">
        <f ca="1">data3!R54</f>
        <v>0</v>
      </c>
      <c r="J23" s="286">
        <f ca="1">data3!R80</f>
        <v>0</v>
      </c>
      <c r="K23" s="300"/>
      <c r="N23" s="285">
        <v>20</v>
      </c>
      <c r="O23" s="543" t="str">
        <f ca="1">受給者情報!H9</f>
        <v/>
      </c>
      <c r="P23" s="543" t="str">
        <f ca="1">受給者情報!I9</f>
        <v/>
      </c>
      <c r="Q23" s="451">
        <f ca="1">SUM(INDIRECT("data3!AH30:AX30"))</f>
        <v>0</v>
      </c>
      <c r="R23" s="451">
        <f ca="1">INDIRECT("data3!CV30")</f>
        <v>0</v>
      </c>
      <c r="S23" s="451">
        <f ca="1">SUM(INDIRECT("data3!CJ30:CZ30"))</f>
        <v>0</v>
      </c>
      <c r="T23" s="451">
        <f ca="1">INDIRECT("data4!EE30")</f>
        <v>0</v>
      </c>
      <c r="U23" s="286">
        <f t="shared" ca="1" si="0"/>
        <v>0</v>
      </c>
      <c r="V23" s="286">
        <f ca="1">INDIRECT("data4!EF30")</f>
        <v>0</v>
      </c>
      <c r="W23" s="286">
        <f t="shared" ca="1" si="1"/>
        <v>0</v>
      </c>
    </row>
    <row r="24" spans="1:23" ht="19.5" customHeight="1" thickBot="1" x14ac:dyDescent="0.3">
      <c r="A24" s="298"/>
      <c r="B24" s="290" t="s">
        <v>495</v>
      </c>
      <c r="C24" s="290">
        <f ca="1">data3!AS43</f>
        <v>0</v>
      </c>
      <c r="D24" s="291">
        <f ca="1">data3!AS42</f>
        <v>0</v>
      </c>
      <c r="E24" s="291">
        <f ca="1">data3!CU42</f>
        <v>0</v>
      </c>
      <c r="G24" s="290" t="s">
        <v>495</v>
      </c>
      <c r="H24" s="285">
        <f ca="1">data3!R68</f>
        <v>0</v>
      </c>
      <c r="I24" s="286">
        <f ca="1">data3!R55</f>
        <v>0</v>
      </c>
      <c r="J24" s="286">
        <f ca="1">data3!R81</f>
        <v>0</v>
      </c>
      <c r="K24" s="300"/>
      <c r="N24" s="285">
        <v>21</v>
      </c>
      <c r="O24" s="543" t="str">
        <f ca="1">受給者情報!H10</f>
        <v/>
      </c>
      <c r="P24" s="543" t="str">
        <f ca="1">受給者情報!I10</f>
        <v/>
      </c>
      <c r="Q24" s="451">
        <f ca="1">SUM(INDIRECT("data3!AH31:AX31"))</f>
        <v>0</v>
      </c>
      <c r="R24" s="451">
        <f ca="1">INDIRECT("data3!CV31")</f>
        <v>0</v>
      </c>
      <c r="S24" s="451">
        <f ca="1">SUM(INDIRECT("data3!CJ31:CZ31"))</f>
        <v>0</v>
      </c>
      <c r="T24" s="451">
        <f ca="1">INDIRECT("data4!EE31")</f>
        <v>0</v>
      </c>
      <c r="U24" s="286">
        <f t="shared" ca="1" si="0"/>
        <v>0</v>
      </c>
      <c r="V24" s="286">
        <f ca="1">INDIRECT("data4!EF31")</f>
        <v>0</v>
      </c>
      <c r="W24" s="286">
        <f t="shared" ca="1" si="1"/>
        <v>0</v>
      </c>
    </row>
    <row r="25" spans="1:23" ht="19.5" customHeight="1" thickBot="1" x14ac:dyDescent="0.3">
      <c r="A25" s="298"/>
      <c r="B25" s="287" t="s">
        <v>170</v>
      </c>
      <c r="C25" s="288"/>
      <c r="D25" s="289">
        <f ca="1">SUM(D13:D24)</f>
        <v>0</v>
      </c>
      <c r="E25" s="292">
        <f ca="1">SUM(E13:E24)</f>
        <v>0</v>
      </c>
      <c r="G25" s="287" t="s">
        <v>170</v>
      </c>
      <c r="H25" s="288"/>
      <c r="I25" s="289">
        <f ca="1">SUM(I13:I24)</f>
        <v>0</v>
      </c>
      <c r="J25" s="292">
        <f ca="1">SUM(J13:J24)</f>
        <v>0</v>
      </c>
      <c r="K25" s="300"/>
      <c r="N25" s="285">
        <v>22</v>
      </c>
      <c r="O25" s="543" t="str">
        <f ca="1">受給者情報!H11</f>
        <v/>
      </c>
      <c r="P25" s="543" t="str">
        <f ca="1">受給者情報!I11</f>
        <v/>
      </c>
      <c r="Q25" s="451">
        <f ca="1">SUM(INDIRECT("data3!AH32:AX32"))</f>
        <v>0</v>
      </c>
      <c r="R25" s="451">
        <f ca="1">INDIRECT("data3!CV32")</f>
        <v>0</v>
      </c>
      <c r="S25" s="451">
        <f ca="1">SUM(INDIRECT("data3!CJ32:CZ32"))</f>
        <v>0</v>
      </c>
      <c r="T25" s="451">
        <f ca="1">INDIRECT("data4!EE32")</f>
        <v>0</v>
      </c>
      <c r="U25" s="286">
        <f t="shared" ca="1" si="0"/>
        <v>0</v>
      </c>
      <c r="V25" s="286">
        <f ca="1">INDIRECT("data4!EF32")</f>
        <v>0</v>
      </c>
      <c r="W25" s="286">
        <f t="shared" ca="1" si="1"/>
        <v>0</v>
      </c>
    </row>
    <row r="26" spans="1:23" ht="19.5" customHeight="1" thickBot="1" x14ac:dyDescent="0.3">
      <c r="A26" s="301"/>
      <c r="B26" s="302"/>
      <c r="C26" s="302"/>
      <c r="D26" s="304"/>
      <c r="E26" s="304"/>
      <c r="F26" s="302"/>
      <c r="G26" s="302"/>
      <c r="H26" s="302"/>
      <c r="I26" s="304"/>
      <c r="J26" s="304"/>
      <c r="K26" s="305"/>
      <c r="N26" s="285">
        <v>23</v>
      </c>
      <c r="O26" s="543" t="str">
        <f ca="1">受給者情報!H12</f>
        <v/>
      </c>
      <c r="P26" s="543" t="str">
        <f ca="1">受給者情報!I12</f>
        <v/>
      </c>
      <c r="Q26" s="451">
        <f ca="1">SUM(INDIRECT("data3!AH33:AX33"))</f>
        <v>0</v>
      </c>
      <c r="R26" s="451">
        <f ca="1">INDIRECT("data3!CV33")</f>
        <v>0</v>
      </c>
      <c r="S26" s="451">
        <f ca="1">SUM(INDIRECT("data3!CJ33:CZ33"))</f>
        <v>0</v>
      </c>
      <c r="T26" s="451">
        <f ca="1">INDIRECT("data4!EE33")</f>
        <v>0</v>
      </c>
      <c r="U26" s="286">
        <f t="shared" ca="1" si="0"/>
        <v>0</v>
      </c>
      <c r="V26" s="286">
        <f ca="1">INDIRECT("data4!EF33")</f>
        <v>0</v>
      </c>
      <c r="W26" s="286">
        <f t="shared" ca="1" si="1"/>
        <v>0</v>
      </c>
    </row>
    <row r="27" spans="1:23" ht="19.5" customHeight="1" x14ac:dyDescent="0.25">
      <c r="D27" s="293"/>
      <c r="E27" s="293"/>
      <c r="I27" s="293"/>
      <c r="J27" s="293"/>
      <c r="K27" s="293"/>
      <c r="N27" s="285">
        <v>24</v>
      </c>
      <c r="O27" s="543" t="str">
        <f ca="1">受給者情報!H13</f>
        <v/>
      </c>
      <c r="P27" s="543" t="str">
        <f ca="1">受給者情報!I13</f>
        <v/>
      </c>
      <c r="Q27" s="451">
        <f ca="1">SUM(INDIRECT("data3!AH34:AX34"))</f>
        <v>0</v>
      </c>
      <c r="R27" s="451">
        <f ca="1">INDIRECT("data3!CV34")</f>
        <v>0</v>
      </c>
      <c r="S27" s="451">
        <f ca="1">SUM(INDIRECT("data3!CJ34:CZ34"))</f>
        <v>0</v>
      </c>
      <c r="T27" s="451">
        <f ca="1">INDIRECT("data4!EE34")</f>
        <v>0</v>
      </c>
      <c r="U27" s="286">
        <f t="shared" ca="1" si="0"/>
        <v>0</v>
      </c>
      <c r="V27" s="286">
        <f ca="1">INDIRECT("data4!EF34")</f>
        <v>0</v>
      </c>
      <c r="W27" s="286">
        <f t="shared" ca="1" si="1"/>
        <v>0</v>
      </c>
    </row>
    <row r="28" spans="1:23" ht="18.75" customHeight="1" x14ac:dyDescent="0.25">
      <c r="D28" s="283" t="s">
        <v>512</v>
      </c>
      <c r="N28" s="285">
        <v>25</v>
      </c>
      <c r="O28" s="543" t="str">
        <f ca="1">受給者情報!H14</f>
        <v/>
      </c>
      <c r="P28" s="543" t="str">
        <f ca="1">受給者情報!I14</f>
        <v/>
      </c>
      <c r="Q28" s="451">
        <f ca="1">SUM(INDIRECT("data3!AH35:AX35"))</f>
        <v>0</v>
      </c>
      <c r="R28" s="451">
        <f ca="1">INDIRECT("data3!CV35")</f>
        <v>0</v>
      </c>
      <c r="S28" s="451">
        <f ca="1">SUM(INDIRECT("data3!CJ35:CZ35"))</f>
        <v>0</v>
      </c>
      <c r="T28" s="451">
        <f ca="1">INDIRECT("data4!EE35")</f>
        <v>0</v>
      </c>
      <c r="U28" s="286">
        <f t="shared" ca="1" si="0"/>
        <v>0</v>
      </c>
      <c r="V28" s="286">
        <f ca="1">INDIRECT("data4!EF35")</f>
        <v>0</v>
      </c>
      <c r="W28" s="286">
        <f t="shared" ca="1" si="1"/>
        <v>0</v>
      </c>
    </row>
    <row r="29" spans="1:23" ht="19.5" customHeight="1" x14ac:dyDescent="0.25">
      <c r="D29" s="283"/>
      <c r="N29" s="285">
        <v>26</v>
      </c>
      <c r="O29" s="543" t="str">
        <f ca="1">受給者情報!H15</f>
        <v/>
      </c>
      <c r="P29" s="543" t="str">
        <f ca="1">受給者情報!I15</f>
        <v/>
      </c>
      <c r="Q29" s="451">
        <f ca="1">SUM(INDIRECT("data3!AH36:AX36"))</f>
        <v>0</v>
      </c>
      <c r="R29" s="451">
        <f ca="1">INDIRECT("data3!CV36")</f>
        <v>0</v>
      </c>
      <c r="S29" s="451">
        <f ca="1">SUM(INDIRECT("data3!CJ36:CZ36"))</f>
        <v>0</v>
      </c>
      <c r="T29" s="451">
        <f ca="1">INDIRECT("data4!EE36")</f>
        <v>0</v>
      </c>
      <c r="U29" s="286">
        <f t="shared" ca="1" si="0"/>
        <v>0</v>
      </c>
      <c r="V29" s="286">
        <f ca="1">INDIRECT("data4!EF36")</f>
        <v>0</v>
      </c>
      <c r="W29" s="286">
        <f t="shared" ca="1" si="1"/>
        <v>0</v>
      </c>
    </row>
    <row r="30" spans="1:23" ht="19.5" customHeight="1" x14ac:dyDescent="0.25">
      <c r="D30" s="285" t="s">
        <v>513</v>
      </c>
      <c r="E30" s="353">
        <f ca="1">SUM(INDIRECT("data4!$ED$11:$EE$40"))</f>
        <v>0</v>
      </c>
      <c r="N30" s="285">
        <v>27</v>
      </c>
      <c r="O30" s="543" t="str">
        <f ca="1">受給者情報!H16</f>
        <v/>
      </c>
      <c r="P30" s="543" t="str">
        <f ca="1">受給者情報!I16</f>
        <v/>
      </c>
      <c r="Q30" s="451">
        <f ca="1">SUM(INDIRECT("data3!AH37:AX37"))</f>
        <v>0</v>
      </c>
      <c r="R30" s="451">
        <f ca="1">INDIRECT("data3!CV37")</f>
        <v>0</v>
      </c>
      <c r="S30" s="451">
        <f ca="1">SUM(INDIRECT("data3!CJ37:CZ37"))</f>
        <v>0</v>
      </c>
      <c r="T30" s="451">
        <f ca="1">INDIRECT("data4!EE37")</f>
        <v>0</v>
      </c>
      <c r="U30" s="286">
        <f t="shared" ca="1" si="0"/>
        <v>0</v>
      </c>
      <c r="V30" s="286">
        <f ca="1">INDIRECT("data4!EF37")</f>
        <v>0</v>
      </c>
      <c r="W30" s="286">
        <f t="shared" ca="1" si="1"/>
        <v>0</v>
      </c>
    </row>
    <row r="31" spans="1:23" ht="19.5" customHeight="1" x14ac:dyDescent="0.25">
      <c r="D31" s="285" t="s">
        <v>514</v>
      </c>
      <c r="E31" s="353">
        <f ca="1">SUM(INDIRECT("data4!$EF$11:$EF$40"))</f>
        <v>0</v>
      </c>
      <c r="N31" s="285">
        <v>28</v>
      </c>
      <c r="O31" s="543" t="str">
        <f ca="1">受給者情報!H17</f>
        <v/>
      </c>
      <c r="P31" s="543" t="str">
        <f ca="1">受給者情報!I17</f>
        <v/>
      </c>
      <c r="Q31" s="451">
        <f ca="1">SUM(INDIRECT("data3!AH38:AX38"))</f>
        <v>0</v>
      </c>
      <c r="R31" s="451">
        <f ca="1">INDIRECT("data3!CV38")</f>
        <v>0</v>
      </c>
      <c r="S31" s="451">
        <f ca="1">SUM(INDIRECT("data3!CJ38:CZ38"))</f>
        <v>0</v>
      </c>
      <c r="T31" s="451">
        <f ca="1">INDIRECT("data4!EE38")</f>
        <v>0</v>
      </c>
      <c r="U31" s="286">
        <f t="shared" ca="1" si="0"/>
        <v>0</v>
      </c>
      <c r="V31" s="286">
        <f ca="1">INDIRECT("data4!EF38")</f>
        <v>0</v>
      </c>
      <c r="W31" s="286">
        <f t="shared" ca="1" si="1"/>
        <v>0</v>
      </c>
    </row>
    <row r="32" spans="1:23" ht="19.5" customHeight="1" x14ac:dyDescent="0.25">
      <c r="D32" s="2450" t="s">
        <v>516</v>
      </c>
      <c r="E32" s="2451"/>
      <c r="N32" s="285">
        <v>29</v>
      </c>
      <c r="O32" s="543" t="str">
        <f ca="1">受給者情報!H18</f>
        <v/>
      </c>
      <c r="P32" s="543" t="str">
        <f ca="1">受給者情報!I18</f>
        <v/>
      </c>
      <c r="Q32" s="451">
        <f ca="1">SUM(INDIRECT("data3!AH39:AX39"))</f>
        <v>0</v>
      </c>
      <c r="R32" s="451">
        <f ca="1">INDIRECT("data3!CV39")</f>
        <v>0</v>
      </c>
      <c r="S32" s="451">
        <f ca="1">SUM(INDIRECT("data3!CJ39:CZ39"))</f>
        <v>0</v>
      </c>
      <c r="T32" s="451">
        <f ca="1">INDIRECT("data4!EE39")</f>
        <v>0</v>
      </c>
      <c r="U32" s="286">
        <f t="shared" ca="1" si="0"/>
        <v>0</v>
      </c>
      <c r="V32" s="286">
        <f ca="1">INDIRECT("data4!EF39")</f>
        <v>0</v>
      </c>
      <c r="W32" s="286">
        <f t="shared" ca="1" si="1"/>
        <v>0</v>
      </c>
    </row>
    <row r="33" spans="4:23" ht="19.5" customHeight="1" thickBot="1" x14ac:dyDescent="0.3">
      <c r="D33" s="2452"/>
      <c r="E33" s="2452"/>
      <c r="N33" s="285">
        <v>30</v>
      </c>
      <c r="O33" s="543" t="str">
        <f ca="1">受給者情報!H19</f>
        <v/>
      </c>
      <c r="P33" s="543" t="str">
        <f ca="1">受給者情報!I19</f>
        <v/>
      </c>
      <c r="Q33" s="451">
        <f ca="1">SUM(INDIRECT("data3!AH40:AX40"))</f>
        <v>0</v>
      </c>
      <c r="R33" s="451">
        <f ca="1">INDIRECT("data3!CV40")</f>
        <v>0</v>
      </c>
      <c r="S33" s="451">
        <f ca="1">SUM(INDIRECT("data3!CJ40:CZ40"))</f>
        <v>0</v>
      </c>
      <c r="T33" s="451">
        <f ca="1">INDIRECT("data4!EE40")</f>
        <v>0</v>
      </c>
      <c r="U33" s="286">
        <f t="shared" ca="1" si="0"/>
        <v>0</v>
      </c>
      <c r="V33" s="286">
        <f ca="1">INDIRECT("data4!EF40")</f>
        <v>0</v>
      </c>
      <c r="W33" s="286">
        <f t="shared" ca="1" si="1"/>
        <v>0</v>
      </c>
    </row>
    <row r="34" spans="4:23" ht="19.5" customHeight="1" thickBot="1" x14ac:dyDescent="0.3">
      <c r="N34" s="2453" t="s">
        <v>562</v>
      </c>
      <c r="O34" s="2454"/>
      <c r="P34" s="2454"/>
      <c r="Q34" s="452">
        <f ca="1">SUM(Q4:Q33)</f>
        <v>0</v>
      </c>
      <c r="R34" s="452">
        <f ca="1">SUM(R4:R33)</f>
        <v>0</v>
      </c>
      <c r="S34" s="452">
        <f t="shared" ref="S34:W34" ca="1" si="2">SUM(S4:S33)</f>
        <v>0</v>
      </c>
      <c r="T34" s="452">
        <f t="shared" ca="1" si="2"/>
        <v>0</v>
      </c>
      <c r="U34" s="289">
        <f t="shared" ca="1" si="2"/>
        <v>0</v>
      </c>
      <c r="V34" s="289">
        <f t="shared" ca="1" si="2"/>
        <v>0</v>
      </c>
      <c r="W34" s="292">
        <f t="shared" ca="1" si="2"/>
        <v>0</v>
      </c>
    </row>
    <row r="35" spans="4:23" ht="19.5" customHeight="1" thickBot="1" x14ac:dyDescent="0.3">
      <c r="E35" s="345"/>
      <c r="N35" s="2453" t="s">
        <v>567</v>
      </c>
      <c r="O35" s="2454"/>
      <c r="P35" s="2454"/>
      <c r="Q35" s="452">
        <f ca="1">SUM(INDIRECT("data3!AT11:AT40"))</f>
        <v>0</v>
      </c>
      <c r="R35" s="452">
        <f ca="1">R34</f>
        <v>0</v>
      </c>
      <c r="S35" s="452">
        <f ca="1">SUM(INDIRECT("data3!CV11:CV40"))</f>
        <v>0</v>
      </c>
      <c r="T35" s="453">
        <f ca="1">U34</f>
        <v>0</v>
      </c>
      <c r="U35" s="347"/>
      <c r="V35" s="341"/>
      <c r="W35" s="341"/>
    </row>
    <row r="36" spans="4:23" ht="19.5" customHeight="1" thickBot="1" x14ac:dyDescent="0.3">
      <c r="E36" s="345"/>
      <c r="N36" s="2453" t="s">
        <v>561</v>
      </c>
      <c r="O36" s="2454"/>
      <c r="P36" s="2454"/>
      <c r="Q36" s="352">
        <f ca="1">Q34-Q35</f>
        <v>0</v>
      </c>
      <c r="R36" s="289"/>
      <c r="S36" s="289">
        <f t="shared" ref="S36" ca="1" si="3">S34-S35</f>
        <v>0</v>
      </c>
      <c r="T36" s="347">
        <f ca="1">T34-T35</f>
        <v>0</v>
      </c>
      <c r="U36" s="347"/>
      <c r="V36" s="347">
        <f t="shared" ref="V36" ca="1" si="4">V34-V35</f>
        <v>0</v>
      </c>
      <c r="W36" s="352">
        <f ca="1">S36-T36+V36</f>
        <v>0</v>
      </c>
    </row>
    <row r="37" spans="4:23" ht="19.5" customHeight="1" x14ac:dyDescent="0.25">
      <c r="Q37" s="2448" t="s">
        <v>564</v>
      </c>
      <c r="R37" s="346"/>
      <c r="W37" s="2448" t="s">
        <v>564</v>
      </c>
    </row>
    <row r="38" spans="4:23" ht="19.5" customHeight="1" x14ac:dyDescent="0.25">
      <c r="D38" s="344"/>
      <c r="E38" s="344"/>
      <c r="Q38" s="2449"/>
      <c r="R38" s="346"/>
      <c r="W38" s="2449"/>
    </row>
  </sheetData>
  <sheetProtection algorithmName="SHA-512" hashValue="Wy7FzQbaHXvF2UhRidZkYws9wklb0RDshgEEy0YPiEGINNclYdi+00lLVglNglhp6KyYEbSoVaKVO3FVuXujXg==" saltValue="lkQaRkUFV3OKUw0h1aVReQ==" spinCount="100000" sheet="1" objects="1" scenarios="1"/>
  <mergeCells count="6">
    <mergeCell ref="W37:W38"/>
    <mergeCell ref="D32:E33"/>
    <mergeCell ref="N34:P34"/>
    <mergeCell ref="N35:P35"/>
    <mergeCell ref="N36:P36"/>
    <mergeCell ref="Q37:Q38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C5D9F1"/>
  </sheetPr>
  <dimension ref="A1:I57"/>
  <sheetViews>
    <sheetView showGridLines="0" showRowColHeaders="0" zoomScaleNormal="100" workbookViewId="0">
      <selection activeCell="B26" sqref="B26"/>
    </sheetView>
  </sheetViews>
  <sheetFormatPr defaultColWidth="9" defaultRowHeight="13.5" customHeight="1" x14ac:dyDescent="0.25"/>
  <cols>
    <col min="1" max="1" width="16" style="356" customWidth="1"/>
    <col min="2" max="9" width="10.3984375" style="356" customWidth="1"/>
    <col min="10" max="16384" width="9" style="356"/>
  </cols>
  <sheetData>
    <row r="1" spans="1:8" ht="27" customHeight="1" x14ac:dyDescent="0.25">
      <c r="A1" s="372" t="s">
        <v>620</v>
      </c>
    </row>
    <row r="2" spans="1:8" ht="13.5" customHeight="1" x14ac:dyDescent="0.25">
      <c r="A2" s="354" t="s">
        <v>142</v>
      </c>
      <c r="B2" s="355">
        <f>data2!C2</f>
        <v>0</v>
      </c>
      <c r="C2" s="354">
        <f>data2!D2</f>
        <v>0</v>
      </c>
      <c r="D2" s="354">
        <f>data2!E2</f>
        <v>0</v>
      </c>
      <c r="E2" s="354">
        <f>data2!F2</f>
        <v>0</v>
      </c>
    </row>
    <row r="3" spans="1:8" ht="13.5" customHeight="1" x14ac:dyDescent="0.25">
      <c r="A3" s="354" t="s">
        <v>223</v>
      </c>
      <c r="B3" s="357">
        <f>data2!G2</f>
        <v>0</v>
      </c>
      <c r="C3" s="358" t="s">
        <v>224</v>
      </c>
      <c r="D3" s="358">
        <f>data2!H2</f>
        <v>0</v>
      </c>
      <c r="E3" s="358"/>
    </row>
    <row r="4" spans="1:8" ht="13.5" customHeight="1" x14ac:dyDescent="0.25">
      <c r="A4" s="354" t="s">
        <v>212</v>
      </c>
      <c r="B4" s="355">
        <f>data2!I2</f>
        <v>0</v>
      </c>
      <c r="C4" s="354">
        <f>data2!J2</f>
        <v>0</v>
      </c>
      <c r="D4" s="2455">
        <f>data2!K2</f>
        <v>0</v>
      </c>
      <c r="E4" s="2455"/>
      <c r="F4" s="2455"/>
      <c r="G4" s="2455"/>
      <c r="H4" s="2455"/>
    </row>
    <row r="5" spans="1:8" ht="13.5" customHeight="1" x14ac:dyDescent="0.25">
      <c r="A5" s="354" t="s">
        <v>122</v>
      </c>
      <c r="B5" s="359">
        <f>data2!L2</f>
        <v>0</v>
      </c>
      <c r="C5" s="360">
        <f>data2!M2</f>
        <v>0</v>
      </c>
      <c r="D5" s="360">
        <f>data2!N2</f>
        <v>0</v>
      </c>
    </row>
    <row r="6" spans="1:8" ht="13.5" customHeight="1" x14ac:dyDescent="0.25">
      <c r="A6" s="2455" t="s">
        <v>581</v>
      </c>
      <c r="B6" s="399" t="s">
        <v>637</v>
      </c>
      <c r="C6" s="399" t="s">
        <v>67</v>
      </c>
      <c r="D6" s="399" t="s">
        <v>137</v>
      </c>
      <c r="E6" s="399" t="s">
        <v>68</v>
      </c>
    </row>
    <row r="7" spans="1:8" ht="13.5" customHeight="1" x14ac:dyDescent="0.25">
      <c r="A7" s="2455"/>
      <c r="B7" s="399">
        <f>data2!Y2</f>
        <v>0</v>
      </c>
      <c r="C7" s="399">
        <f>data2!O2</f>
        <v>0</v>
      </c>
      <c r="D7" s="399">
        <f>data2!P2</f>
        <v>0</v>
      </c>
      <c r="E7" s="399">
        <f>data2!Q2</f>
        <v>0</v>
      </c>
    </row>
    <row r="8" spans="1:8" ht="13.5" customHeight="1" x14ac:dyDescent="0.25">
      <c r="A8" s="354" t="s">
        <v>582</v>
      </c>
      <c r="B8" s="354">
        <f>data2!AC2</f>
        <v>0</v>
      </c>
    </row>
    <row r="10" spans="1:8" ht="13.5" customHeight="1" x14ac:dyDescent="0.25">
      <c r="A10" s="2455" t="s">
        <v>583</v>
      </c>
      <c r="B10" s="399" t="s">
        <v>82</v>
      </c>
      <c r="C10" s="399" t="s">
        <v>83</v>
      </c>
      <c r="D10" s="399" t="s">
        <v>84</v>
      </c>
      <c r="E10" s="399" t="s">
        <v>85</v>
      </c>
      <c r="F10" s="399" t="s">
        <v>2</v>
      </c>
      <c r="G10" s="399" t="s">
        <v>295</v>
      </c>
      <c r="H10" s="399" t="s">
        <v>296</v>
      </c>
    </row>
    <row r="11" spans="1:8" ht="13.5" customHeight="1" x14ac:dyDescent="0.25">
      <c r="A11" s="2455"/>
      <c r="B11" s="399">
        <f>data4!B2</f>
        <v>0</v>
      </c>
      <c r="C11" s="399">
        <f>data4!C2</f>
        <v>0</v>
      </c>
      <c r="D11" s="399">
        <f>data4!D2</f>
        <v>0</v>
      </c>
      <c r="E11" s="399">
        <f>data4!E2</f>
        <v>0</v>
      </c>
      <c r="F11" s="399">
        <f>data4!F2</f>
        <v>0</v>
      </c>
      <c r="G11" s="399">
        <f>data4!G2</f>
        <v>0</v>
      </c>
      <c r="H11" s="399">
        <f>data4!H2</f>
        <v>0</v>
      </c>
    </row>
    <row r="12" spans="1:8" ht="13.5" customHeight="1" x14ac:dyDescent="0.25">
      <c r="A12" s="2455"/>
      <c r="B12" s="361"/>
      <c r="C12" s="361"/>
      <c r="D12" s="361"/>
      <c r="E12" s="361"/>
      <c r="F12" s="361"/>
      <c r="G12" s="361"/>
      <c r="H12" s="361"/>
    </row>
    <row r="13" spans="1:8" ht="13.5" customHeight="1" x14ac:dyDescent="0.25">
      <c r="A13" s="2455"/>
      <c r="B13" s="399" t="s">
        <v>638</v>
      </c>
      <c r="C13" s="399" t="s">
        <v>639</v>
      </c>
      <c r="D13" s="399" t="s">
        <v>92</v>
      </c>
      <c r="E13" s="361"/>
      <c r="F13" s="361"/>
      <c r="G13" s="361"/>
    </row>
    <row r="14" spans="1:8" ht="13.5" customHeight="1" x14ac:dyDescent="0.25">
      <c r="A14" s="2455"/>
      <c r="B14" s="399">
        <f>data4!I2</f>
        <v>0</v>
      </c>
      <c r="C14" s="399">
        <f>data4!J2</f>
        <v>0</v>
      </c>
      <c r="D14" s="399">
        <f>data4!L2</f>
        <v>0</v>
      </c>
      <c r="E14" s="361"/>
      <c r="F14" s="361"/>
      <c r="G14" s="361"/>
    </row>
    <row r="16" spans="1:8" ht="13.5" customHeight="1" x14ac:dyDescent="0.25">
      <c r="A16" s="2455" t="s">
        <v>584</v>
      </c>
      <c r="B16" s="398" t="s">
        <v>297</v>
      </c>
      <c r="C16" s="399" t="s">
        <v>585</v>
      </c>
      <c r="D16" s="399" t="s">
        <v>586</v>
      </c>
      <c r="E16" s="399" t="s">
        <v>589</v>
      </c>
    </row>
    <row r="17" spans="1:9" ht="13.5" customHeight="1" x14ac:dyDescent="0.25">
      <c r="A17" s="2455"/>
      <c r="B17" s="398">
        <f>data4!M2</f>
        <v>0</v>
      </c>
      <c r="C17" s="374">
        <f>data4!N2</f>
        <v>0</v>
      </c>
      <c r="D17" s="399">
        <f>data4!O2</f>
        <v>0</v>
      </c>
      <c r="E17" s="399">
        <f>data4!S2</f>
        <v>0</v>
      </c>
    </row>
    <row r="18" spans="1:9" ht="13.5" customHeight="1" x14ac:dyDescent="0.25">
      <c r="A18" s="2455"/>
    </row>
    <row r="19" spans="1:9" ht="13.5" customHeight="1" x14ac:dyDescent="0.25">
      <c r="A19" s="2455"/>
      <c r="B19" s="2457" t="s">
        <v>587</v>
      </c>
      <c r="C19" s="2458"/>
      <c r="D19" s="2458" t="s">
        <v>142</v>
      </c>
      <c r="E19" s="2458"/>
      <c r="F19" s="2458" t="s">
        <v>588</v>
      </c>
      <c r="G19" s="2458"/>
      <c r="H19" s="2458" t="s">
        <v>619</v>
      </c>
      <c r="I19" s="2458"/>
    </row>
    <row r="20" spans="1:9" ht="13.5" customHeight="1" x14ac:dyDescent="0.25">
      <c r="A20" s="2455"/>
      <c r="B20" s="2457">
        <f>data4!P2</f>
        <v>0</v>
      </c>
      <c r="C20" s="2458"/>
      <c r="D20" s="2458">
        <f>data4!Q2</f>
        <v>0</v>
      </c>
      <c r="E20" s="2458"/>
      <c r="F20" s="2458" t="str">
        <f>data4!R5</f>
        <v>適用なし</v>
      </c>
      <c r="G20" s="2458"/>
      <c r="H20" s="2456">
        <f>data4!DW2</f>
        <v>0</v>
      </c>
      <c r="I20" s="2457"/>
    </row>
    <row r="21" spans="1:9" ht="13.5" customHeight="1" x14ac:dyDescent="0.25">
      <c r="A21" s="2455"/>
    </row>
    <row r="22" spans="1:9" ht="13.5" customHeight="1" x14ac:dyDescent="0.25">
      <c r="A22" s="2455"/>
      <c r="B22" s="2457" t="s">
        <v>122</v>
      </c>
      <c r="C22" s="2458"/>
      <c r="D22" s="2458"/>
    </row>
    <row r="23" spans="1:9" ht="13.5" customHeight="1" x14ac:dyDescent="0.25">
      <c r="A23" s="2455"/>
      <c r="B23" s="355">
        <f>data4!T2</f>
        <v>0</v>
      </c>
      <c r="C23" s="354">
        <f>data4!U2</f>
        <v>0</v>
      </c>
      <c r="D23" s="354">
        <f>data4!V2</f>
        <v>0</v>
      </c>
    </row>
    <row r="25" spans="1:9" ht="13.5" customHeight="1" x14ac:dyDescent="0.25">
      <c r="A25" s="2458" t="s">
        <v>150</v>
      </c>
      <c r="B25" s="354" t="s">
        <v>587</v>
      </c>
      <c r="C25" s="354" t="s">
        <v>142</v>
      </c>
      <c r="D25" s="354" t="s">
        <v>590</v>
      </c>
      <c r="E25" s="2458" t="s">
        <v>122</v>
      </c>
      <c r="F25" s="2458"/>
      <c r="G25" s="2458"/>
      <c r="H25" s="354" t="s">
        <v>606</v>
      </c>
      <c r="I25" s="354" t="s">
        <v>589</v>
      </c>
    </row>
    <row r="26" spans="1:9" ht="13.5" customHeight="1" x14ac:dyDescent="0.25">
      <c r="A26" s="2458"/>
      <c r="B26" s="354">
        <f>data4!W2</f>
        <v>0</v>
      </c>
      <c r="C26" s="354">
        <f>data4!AG2</f>
        <v>0</v>
      </c>
      <c r="D26" s="369">
        <f>data4!AQ2</f>
        <v>0</v>
      </c>
      <c r="E26" s="365">
        <f>data4!AW2</f>
        <v>0</v>
      </c>
      <c r="F26" s="365">
        <f>data4!BG2</f>
        <v>0</v>
      </c>
      <c r="G26" s="365">
        <f>data4!BQ2</f>
        <v>0</v>
      </c>
      <c r="H26" s="354">
        <f>data4!CA2</f>
        <v>0</v>
      </c>
      <c r="I26" s="399">
        <f>data4!CK2</f>
        <v>0</v>
      </c>
    </row>
    <row r="27" spans="1:9" ht="13.5" customHeight="1" x14ac:dyDescent="0.25">
      <c r="A27" s="2458"/>
      <c r="B27" s="354">
        <f>data4!X2</f>
        <v>0</v>
      </c>
      <c r="C27" s="354">
        <f>data4!AH2</f>
        <v>0</v>
      </c>
      <c r="D27" s="369">
        <f>data4!AR2</f>
        <v>0</v>
      </c>
      <c r="E27" s="365">
        <f>data4!AX2</f>
        <v>0</v>
      </c>
      <c r="F27" s="365">
        <f>data4!BH2</f>
        <v>0</v>
      </c>
      <c r="G27" s="365">
        <f>data4!BR2</f>
        <v>0</v>
      </c>
      <c r="H27" s="354">
        <f>data4!CB2</f>
        <v>0</v>
      </c>
      <c r="I27" s="399">
        <f>data4!CL2</f>
        <v>0</v>
      </c>
    </row>
    <row r="28" spans="1:9" ht="13.5" customHeight="1" x14ac:dyDescent="0.25">
      <c r="A28" s="2458"/>
      <c r="B28" s="354">
        <f>data4!Y2</f>
        <v>0</v>
      </c>
      <c r="C28" s="354">
        <f>data4!AI2</f>
        <v>0</v>
      </c>
      <c r="D28" s="369">
        <f>data4!AS2</f>
        <v>0</v>
      </c>
      <c r="E28" s="365">
        <f>data4!AY2</f>
        <v>0</v>
      </c>
      <c r="F28" s="365">
        <f>data4!BI2</f>
        <v>0</v>
      </c>
      <c r="G28" s="365">
        <f>data4!BS2</f>
        <v>0</v>
      </c>
      <c r="H28" s="354">
        <f>data4!CC2</f>
        <v>0</v>
      </c>
      <c r="I28" s="399">
        <f>data4!CM2</f>
        <v>0</v>
      </c>
    </row>
    <row r="29" spans="1:9" ht="13.5" customHeight="1" x14ac:dyDescent="0.25">
      <c r="A29" s="2458"/>
      <c r="B29" s="354">
        <f>data4!Z2</f>
        <v>0</v>
      </c>
      <c r="C29" s="354">
        <f>data4!AJ2</f>
        <v>0</v>
      </c>
      <c r="D29" s="369">
        <f>data4!AT2</f>
        <v>0</v>
      </c>
      <c r="E29" s="365">
        <f>data4!AZ2</f>
        <v>0</v>
      </c>
      <c r="F29" s="365">
        <f>data4!BJ2</f>
        <v>0</v>
      </c>
      <c r="G29" s="365">
        <f>data4!BT2</f>
        <v>0</v>
      </c>
      <c r="H29" s="354">
        <f>data4!CD2</f>
        <v>0</v>
      </c>
      <c r="I29" s="399">
        <f>data4!CN2</f>
        <v>0</v>
      </c>
    </row>
    <row r="30" spans="1:9" ht="13.5" customHeight="1" x14ac:dyDescent="0.25">
      <c r="A30" s="2458"/>
      <c r="B30" s="354">
        <f>data4!AA2</f>
        <v>0</v>
      </c>
      <c r="C30" s="354">
        <f>data4!AK2</f>
        <v>0</v>
      </c>
      <c r="D30" s="369">
        <f>data4!AU2</f>
        <v>0</v>
      </c>
      <c r="E30" s="365">
        <f>data4!BA2</f>
        <v>0</v>
      </c>
      <c r="F30" s="365">
        <f>data4!BK2</f>
        <v>0</v>
      </c>
      <c r="G30" s="365">
        <f>data4!BU2</f>
        <v>0</v>
      </c>
      <c r="H30" s="354">
        <f>data4!CE2</f>
        <v>0</v>
      </c>
      <c r="I30" s="399">
        <f>data4!CO2</f>
        <v>0</v>
      </c>
    </row>
    <row r="31" spans="1:9" ht="13.5" customHeight="1" x14ac:dyDescent="0.25">
      <c r="A31" s="2458"/>
      <c r="B31" s="354">
        <f>data4!AB2</f>
        <v>0</v>
      </c>
      <c r="C31" s="354">
        <f>data4!AL2</f>
        <v>0</v>
      </c>
      <c r="D31" s="369">
        <f>data4!AV2</f>
        <v>0</v>
      </c>
      <c r="E31" s="365">
        <f>data4!BB2</f>
        <v>0</v>
      </c>
      <c r="F31" s="365">
        <f>data4!BL2</f>
        <v>0</v>
      </c>
      <c r="G31" s="365">
        <f>data4!BV2</f>
        <v>0</v>
      </c>
      <c r="H31" s="354">
        <f>data4!CF2</f>
        <v>0</v>
      </c>
      <c r="I31" s="399">
        <f>data4!CP2</f>
        <v>0</v>
      </c>
    </row>
    <row r="32" spans="1:9" ht="13.5" customHeight="1" x14ac:dyDescent="0.25">
      <c r="E32" s="361"/>
      <c r="F32" s="361"/>
      <c r="G32" s="361"/>
    </row>
    <row r="33" spans="1:9" ht="13.5" customHeight="1" x14ac:dyDescent="0.25">
      <c r="A33" s="2455" t="s">
        <v>591</v>
      </c>
      <c r="B33" s="354" t="s">
        <v>587</v>
      </c>
      <c r="C33" s="354" t="s">
        <v>142</v>
      </c>
      <c r="D33" s="362"/>
      <c r="E33" s="2458" t="s">
        <v>122</v>
      </c>
      <c r="F33" s="2458"/>
      <c r="G33" s="2458"/>
      <c r="H33" s="354" t="s">
        <v>606</v>
      </c>
      <c r="I33" s="354" t="s">
        <v>589</v>
      </c>
    </row>
    <row r="34" spans="1:9" ht="13.5" customHeight="1" x14ac:dyDescent="0.25">
      <c r="A34" s="2455"/>
      <c r="B34" s="354">
        <f>data4!AC2</f>
        <v>0</v>
      </c>
      <c r="C34" s="354">
        <f>data4!AM2</f>
        <v>0</v>
      </c>
      <c r="D34" s="363"/>
      <c r="E34" s="365">
        <f>data4!BC2</f>
        <v>0</v>
      </c>
      <c r="F34" s="365">
        <f>data4!BM2</f>
        <v>0</v>
      </c>
      <c r="G34" s="365">
        <f>data4!BW2</f>
        <v>0</v>
      </c>
      <c r="H34" s="354">
        <f>data4!CG2</f>
        <v>0</v>
      </c>
      <c r="I34" s="354">
        <f>data4!CQ2</f>
        <v>0</v>
      </c>
    </row>
    <row r="35" spans="1:9" ht="13.5" customHeight="1" x14ac:dyDescent="0.25">
      <c r="A35" s="2455"/>
      <c r="B35" s="354">
        <f>data4!AD2</f>
        <v>0</v>
      </c>
      <c r="C35" s="354">
        <f>data4!AN2</f>
        <v>0</v>
      </c>
      <c r="D35" s="364"/>
      <c r="E35" s="365">
        <f>data4!BD2</f>
        <v>0</v>
      </c>
      <c r="F35" s="365">
        <f>data4!BN2</f>
        <v>0</v>
      </c>
      <c r="G35" s="365">
        <f>data4!BX2</f>
        <v>0</v>
      </c>
      <c r="H35" s="354">
        <f>data4!CH2</f>
        <v>0</v>
      </c>
      <c r="I35" s="354">
        <f>data4!CR2</f>
        <v>0</v>
      </c>
    </row>
    <row r="36" spans="1:9" ht="13.5" customHeight="1" x14ac:dyDescent="0.25">
      <c r="A36" s="2455"/>
      <c r="B36" s="354">
        <f>data4!AE2</f>
        <v>0</v>
      </c>
      <c r="C36" s="354">
        <f>data4!AO2</f>
        <v>0</v>
      </c>
      <c r="D36" s="364"/>
      <c r="E36" s="365">
        <f>data4!BE2</f>
        <v>0</v>
      </c>
      <c r="F36" s="365">
        <f>data4!BO2</f>
        <v>0</v>
      </c>
      <c r="G36" s="365">
        <f>data4!BY2</f>
        <v>0</v>
      </c>
      <c r="H36" s="354">
        <f>data4!CI2</f>
        <v>0</v>
      </c>
      <c r="I36" s="354">
        <f>data4!CS2</f>
        <v>0</v>
      </c>
    </row>
    <row r="37" spans="1:9" ht="13.5" customHeight="1" x14ac:dyDescent="0.25">
      <c r="A37" s="2455"/>
      <c r="B37" s="354">
        <f>data4!AF2</f>
        <v>0</v>
      </c>
      <c r="C37" s="354">
        <f>data4!AP2</f>
        <v>0</v>
      </c>
      <c r="D37" s="364"/>
      <c r="E37" s="365">
        <f>data4!BF2</f>
        <v>0</v>
      </c>
      <c r="F37" s="365">
        <f>data4!BP2</f>
        <v>0</v>
      </c>
      <c r="G37" s="365">
        <f>data4!BZ2</f>
        <v>0</v>
      </c>
      <c r="H37" s="354">
        <f>data4!CJ2</f>
        <v>0</v>
      </c>
      <c r="I37" s="354">
        <f>data4!CT2</f>
        <v>0</v>
      </c>
    </row>
    <row r="39" spans="1:9" ht="13.5" customHeight="1" x14ac:dyDescent="0.25">
      <c r="A39" s="2455" t="s">
        <v>596</v>
      </c>
      <c r="B39" s="2455" t="s">
        <v>592</v>
      </c>
      <c r="C39" s="2455"/>
      <c r="D39" s="2455"/>
      <c r="E39" s="354">
        <f>data4!CU2</f>
        <v>0</v>
      </c>
      <c r="F39" s="2455" t="s">
        <v>594</v>
      </c>
      <c r="G39" s="2455"/>
      <c r="H39" s="2455"/>
      <c r="I39" s="354">
        <f>data4!CW2</f>
        <v>0</v>
      </c>
    </row>
    <row r="40" spans="1:9" ht="13.5" customHeight="1" x14ac:dyDescent="0.25">
      <c r="A40" s="2455"/>
      <c r="B40" s="2455" t="s">
        <v>593</v>
      </c>
      <c r="C40" s="2455"/>
      <c r="D40" s="2455"/>
      <c r="E40" s="354">
        <f>data4!CV2</f>
        <v>0</v>
      </c>
      <c r="F40" s="2455" t="s">
        <v>595</v>
      </c>
      <c r="G40" s="2455"/>
      <c r="H40" s="2455"/>
      <c r="I40" s="354">
        <f>data4!CX2</f>
        <v>0</v>
      </c>
    </row>
    <row r="42" spans="1:9" ht="13.5" customHeight="1" x14ac:dyDescent="0.25">
      <c r="A42" s="2455" t="s">
        <v>597</v>
      </c>
      <c r="B42" s="2455" t="s">
        <v>599</v>
      </c>
      <c r="C42" s="2455"/>
      <c r="D42" s="2455"/>
      <c r="E42" s="366">
        <f>data4!CY2</f>
        <v>0</v>
      </c>
      <c r="F42" s="2455" t="s">
        <v>600</v>
      </c>
      <c r="G42" s="2455"/>
      <c r="H42" s="2455"/>
      <c r="I42" s="366">
        <f>data4!CZ2</f>
        <v>0</v>
      </c>
    </row>
    <row r="43" spans="1:9" ht="13.5" customHeight="1" x14ac:dyDescent="0.25">
      <c r="A43" s="2455"/>
      <c r="B43" s="2455" t="s">
        <v>601</v>
      </c>
      <c r="C43" s="2455"/>
      <c r="D43" s="2455"/>
      <c r="E43" s="366">
        <f>data4!DA2</f>
        <v>0</v>
      </c>
      <c r="I43" s="367"/>
    </row>
    <row r="44" spans="1:9" ht="13.5" customHeight="1" x14ac:dyDescent="0.25">
      <c r="A44" s="2455"/>
      <c r="B44" s="2455" t="s">
        <v>602</v>
      </c>
      <c r="C44" s="2455"/>
      <c r="D44" s="2455"/>
      <c r="E44" s="366">
        <f>data4!DB2</f>
        <v>0</v>
      </c>
      <c r="F44" s="2455" t="s">
        <v>603</v>
      </c>
      <c r="G44" s="2455"/>
      <c r="H44" s="2455"/>
      <c r="I44" s="366">
        <f>data4!DC2</f>
        <v>0</v>
      </c>
    </row>
    <row r="45" spans="1:9" ht="13.5" customHeight="1" x14ac:dyDescent="0.25">
      <c r="E45" s="367"/>
      <c r="I45" s="367"/>
    </row>
    <row r="46" spans="1:9" ht="13.5" customHeight="1" x14ac:dyDescent="0.25">
      <c r="A46" s="354" t="s">
        <v>598</v>
      </c>
      <c r="B46" s="2455" t="s">
        <v>604</v>
      </c>
      <c r="C46" s="2455"/>
      <c r="D46" s="2455"/>
      <c r="E46" s="366">
        <f>data4!DD2</f>
        <v>0</v>
      </c>
      <c r="F46" s="2455" t="s">
        <v>605</v>
      </c>
      <c r="G46" s="2455"/>
      <c r="H46" s="2455"/>
      <c r="I46" s="366">
        <f>data4!DE2</f>
        <v>0</v>
      </c>
    </row>
    <row r="48" spans="1:9" ht="13.5" customHeight="1" x14ac:dyDescent="0.25">
      <c r="A48" s="2455" t="s">
        <v>607</v>
      </c>
      <c r="B48" s="2455" t="s">
        <v>608</v>
      </c>
      <c r="C48" s="2455"/>
      <c r="D48" s="2455"/>
      <c r="E48" s="369">
        <f>data4!DF2</f>
        <v>0</v>
      </c>
    </row>
    <row r="49" spans="1:9" ht="13.5" customHeight="1" x14ac:dyDescent="0.25">
      <c r="A49" s="2455"/>
      <c r="B49" s="2455" t="s">
        <v>609</v>
      </c>
      <c r="C49" s="2455"/>
      <c r="D49" s="2455"/>
      <c r="E49" s="371">
        <f>data4!DG2</f>
        <v>0</v>
      </c>
    </row>
    <row r="50" spans="1:9" ht="13.5" customHeight="1" x14ac:dyDescent="0.25">
      <c r="A50" s="2455"/>
      <c r="B50" s="2455" t="s">
        <v>612</v>
      </c>
      <c r="C50" s="2455"/>
      <c r="D50" s="2455"/>
      <c r="E50" s="2455"/>
      <c r="F50" s="2458" t="s">
        <v>616</v>
      </c>
      <c r="G50" s="2458" t="s">
        <v>617</v>
      </c>
    </row>
    <row r="51" spans="1:9" ht="13.5" customHeight="1" x14ac:dyDescent="0.25">
      <c r="A51" s="2455"/>
      <c r="B51" s="369"/>
      <c r="C51" s="369" t="s">
        <v>613</v>
      </c>
      <c r="D51" s="369" t="s">
        <v>614</v>
      </c>
      <c r="E51" s="369" t="s">
        <v>615</v>
      </c>
      <c r="F51" s="2458"/>
      <c r="G51" s="2458"/>
    </row>
    <row r="52" spans="1:9" ht="13.5" customHeight="1" x14ac:dyDescent="0.25">
      <c r="A52" s="2455"/>
      <c r="B52" s="370" t="s">
        <v>610</v>
      </c>
      <c r="C52" s="369">
        <f>data4!DH2</f>
        <v>0</v>
      </c>
      <c r="D52" s="369">
        <f>data4!DJ2</f>
        <v>0</v>
      </c>
      <c r="E52" s="369">
        <f>data4!DL2</f>
        <v>0</v>
      </c>
      <c r="F52" s="369">
        <f>data4!DN2</f>
        <v>0</v>
      </c>
      <c r="G52" s="371">
        <f>data4!DP2</f>
        <v>0</v>
      </c>
    </row>
    <row r="53" spans="1:9" ht="13.5" customHeight="1" x14ac:dyDescent="0.25">
      <c r="A53" s="2455"/>
      <c r="B53" s="369" t="s">
        <v>611</v>
      </c>
      <c r="C53" s="369">
        <f>data4!DI2</f>
        <v>0</v>
      </c>
      <c r="D53" s="369">
        <f>data4!DK2</f>
        <v>0</v>
      </c>
      <c r="E53" s="369">
        <f>data4!DM2</f>
        <v>0</v>
      </c>
      <c r="F53" s="369">
        <f>data4!DO2</f>
        <v>0</v>
      </c>
      <c r="G53" s="371">
        <f>data4!DQ2</f>
        <v>0</v>
      </c>
    </row>
    <row r="55" spans="1:9" ht="13.5" customHeight="1" x14ac:dyDescent="0.25">
      <c r="A55" s="2455" t="s">
        <v>618</v>
      </c>
      <c r="B55" s="2455">
        <f>data4!DR2</f>
        <v>0</v>
      </c>
      <c r="C55" s="2455"/>
      <c r="D55" s="2455"/>
      <c r="E55" s="2455"/>
      <c r="F55" s="2455"/>
      <c r="G55" s="2455"/>
      <c r="H55" s="2455"/>
      <c r="I55" s="2455"/>
    </row>
    <row r="56" spans="1:9" ht="13.5" customHeight="1" x14ac:dyDescent="0.25">
      <c r="A56" s="2455"/>
      <c r="B56" s="2455"/>
      <c r="C56" s="2455"/>
      <c r="D56" s="2455"/>
      <c r="E56" s="2455"/>
      <c r="F56" s="2455"/>
      <c r="G56" s="2455"/>
      <c r="H56" s="2455"/>
      <c r="I56" s="2455"/>
    </row>
    <row r="57" spans="1:9" ht="13.5" customHeight="1" x14ac:dyDescent="0.25">
      <c r="A57" s="2455"/>
      <c r="B57" s="2455"/>
      <c r="C57" s="2455"/>
      <c r="D57" s="2455"/>
      <c r="E57" s="2455"/>
      <c r="F57" s="2455"/>
      <c r="G57" s="2455"/>
      <c r="H57" s="2455"/>
      <c r="I57" s="2455"/>
    </row>
  </sheetData>
  <sheetProtection algorithmName="SHA-512" hashValue="Pl7ZIu5TAjyfqhx0poqa4JMh4Nvc0r5JZFAMZ/KroyVY9dSP3dFRBsUec7waTT5ais14ciFtJZgrKG1E8QrFDw==" saltValue="dMWba90Ea5yZFaSVtw4i3g==" spinCount="100000" sheet="1" objects="1" scenarios="1"/>
  <mergeCells count="38">
    <mergeCell ref="F50:F51"/>
    <mergeCell ref="G50:G51"/>
    <mergeCell ref="A48:A53"/>
    <mergeCell ref="A55:A57"/>
    <mergeCell ref="B55:I57"/>
    <mergeCell ref="B48:D48"/>
    <mergeCell ref="B49:D49"/>
    <mergeCell ref="B50:E50"/>
    <mergeCell ref="B46:D46"/>
    <mergeCell ref="F46:H46"/>
    <mergeCell ref="H19:I19"/>
    <mergeCell ref="B22:D22"/>
    <mergeCell ref="A16:A23"/>
    <mergeCell ref="E25:G25"/>
    <mergeCell ref="A25:A31"/>
    <mergeCell ref="E33:G33"/>
    <mergeCell ref="A33:A37"/>
    <mergeCell ref="B39:D39"/>
    <mergeCell ref="B40:D40"/>
    <mergeCell ref="F39:H39"/>
    <mergeCell ref="F40:H40"/>
    <mergeCell ref="A39:A40"/>
    <mergeCell ref="A42:A44"/>
    <mergeCell ref="B42:D42"/>
    <mergeCell ref="D4:H4"/>
    <mergeCell ref="A10:A14"/>
    <mergeCell ref="F19:G19"/>
    <mergeCell ref="F20:G20"/>
    <mergeCell ref="D19:E19"/>
    <mergeCell ref="D20:E20"/>
    <mergeCell ref="B19:C19"/>
    <mergeCell ref="B20:C20"/>
    <mergeCell ref="B43:D43"/>
    <mergeCell ref="B44:D44"/>
    <mergeCell ref="F42:H42"/>
    <mergeCell ref="F44:H44"/>
    <mergeCell ref="A6:A7"/>
    <mergeCell ref="H20:I2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6</vt:i4>
      </vt:variant>
    </vt:vector>
  </HeadingPairs>
  <TitlesOfParts>
    <vt:vector size="26" baseType="lpstr">
      <vt:lpstr>TOP</vt:lpstr>
      <vt:lpstr>事業者情報</vt:lpstr>
      <vt:lpstr>受給者情報</vt:lpstr>
      <vt:lpstr>data1</vt:lpstr>
      <vt:lpstr>data2</vt:lpstr>
      <vt:lpstr>data3</vt:lpstr>
      <vt:lpstr>data4</vt:lpstr>
      <vt:lpstr>data5</vt:lpstr>
      <vt:lpstr>源泉徴収簿</vt:lpstr>
      <vt:lpstr>徴収票1枚</vt:lpstr>
      <vt:lpstr>徴収票2枚</vt:lpstr>
      <vt:lpstr>徴収票印刷（カラー）</vt:lpstr>
      <vt:lpstr>給与所得</vt:lpstr>
      <vt:lpstr>税額</vt:lpstr>
      <vt:lpstr>保険料配偶者</vt:lpstr>
      <vt:lpstr>ライセンス2</vt:lpstr>
      <vt:lpstr>給与所得配偶者</vt:lpstr>
      <vt:lpstr>ライセンス</vt:lpstr>
      <vt:lpstr>集計</vt:lpstr>
      <vt:lpstr>個人データ一覧</vt:lpstr>
      <vt:lpstr>data3!Print_Area</vt:lpstr>
      <vt:lpstr>data4!Print_Area</vt:lpstr>
      <vt:lpstr>源泉徴収簿!Print_Area</vt:lpstr>
      <vt:lpstr>徴収票1枚!Print_Area</vt:lpstr>
      <vt:lpstr>徴収票2枚!Print_Area</vt:lpstr>
      <vt:lpstr>'徴収票印刷（カラー）'!Print_Area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源泉徴収票年末調整エクセルＶＢＡ</dc:title>
  <dc:creator>kazuhiro.suzuki</dc:creator>
  <dc:description>鈴木税理士事務所　鈴木一弘</dc:description>
  <cp:lastModifiedBy>kazuhiro suzuki</cp:lastModifiedBy>
  <cp:lastPrinted>2026-05-28T07:41:45Z</cp:lastPrinted>
  <dcterms:created xsi:type="dcterms:W3CDTF">2006-09-13T11:12:02Z</dcterms:created>
  <dcterms:modified xsi:type="dcterms:W3CDTF">2026-06-30T08:15:47Z</dcterms:modified>
</cp:coreProperties>
</file>